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APA FAL\Desktop\Business 4 People Incubateur BoostMe\Formulaires et Suivi Candidatures\Formulaires Candidats\"/>
    </mc:Choice>
  </mc:AlternateContent>
  <xr:revisionPtr revIDLastSave="0" documentId="8_{1CFF21D7-1C26-4A13-8B89-6FB39755EFDE}" xr6:coauthVersionLast="47" xr6:coauthVersionMax="47" xr10:uidLastSave="{00000000-0000-0000-0000-000000000000}"/>
  <bookViews>
    <workbookView xWindow="-110" yWindow="-110" windowWidth="19420" windowHeight="11500" tabRatio="898" firstSheet="2" activeTab="2" xr2:uid="{00000000-000D-0000-FFFF-FFFF00000000}"/>
  </bookViews>
  <sheets>
    <sheet name="🗂️ Listes" sheetId="1" state="hidden" r:id="rId1"/>
    <sheet name=" Guide d'utilisation" sheetId="5" state="hidden" r:id="rId2"/>
    <sheet name="Formulaire" sheetId="2" r:id="rId3"/>
    <sheet name=" Pondération" sheetId="3" state="hidden" r:id="rId4"/>
    <sheet name=" Tableau de bord" sheetId="4" state="hidden" r:id="rId5"/>
    <sheet name="Questionnaire" sheetId="6" r:id="rId6"/>
    <sheet name="🎯 Évaluation Comité" sheetId="7" state="hidden" r:id="rId7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7" l="1"/>
  <c r="D26" i="7"/>
  <c r="F25" i="7"/>
  <c r="D25" i="7"/>
  <c r="D23" i="7"/>
  <c r="F23" i="7" s="1"/>
  <c r="D22" i="7"/>
  <c r="F22" i="7" s="1"/>
  <c r="C6" i="4" s="1"/>
  <c r="E6" i="4" s="1"/>
  <c r="F6" i="4" s="1"/>
  <c r="D20" i="7"/>
  <c r="F20" i="7" s="1"/>
  <c r="D19" i="7"/>
  <c r="F19" i="7" s="1"/>
  <c r="F18" i="7"/>
  <c r="C5" i="4" s="1"/>
  <c r="E5" i="4" s="1"/>
  <c r="F5" i="4" s="1"/>
  <c r="D18" i="7"/>
  <c r="B17" i="7"/>
  <c r="D16" i="7"/>
  <c r="F16" i="7" s="1"/>
  <c r="D15" i="7"/>
  <c r="F15" i="7" s="1"/>
  <c r="D14" i="7"/>
  <c r="F14" i="7" s="1"/>
  <c r="D13" i="7"/>
  <c r="F13" i="7" s="1"/>
  <c r="B12" i="7"/>
  <c r="D11" i="7"/>
  <c r="F11" i="7" s="1"/>
  <c r="F10" i="7"/>
  <c r="D10" i="7"/>
  <c r="F9" i="7"/>
  <c r="D9" i="7"/>
  <c r="D8" i="7"/>
  <c r="F8" i="7" s="1"/>
  <c r="C7" i="4"/>
  <c r="E7" i="4" s="1"/>
  <c r="F7" i="4" s="1"/>
  <c r="E21" i="3"/>
  <c r="E20" i="3"/>
  <c r="G19" i="3"/>
  <c r="G18" i="3"/>
  <c r="B24" i="7" s="1"/>
  <c r="G17" i="3"/>
  <c r="B21" i="7" s="1"/>
  <c r="G16" i="3"/>
  <c r="G15" i="3"/>
  <c r="G14" i="3"/>
  <c r="G13" i="3"/>
  <c r="G12" i="3"/>
  <c r="G11" i="3"/>
  <c r="G10" i="3"/>
  <c r="G9" i="3"/>
  <c r="G8" i="3"/>
  <c r="G7" i="3"/>
  <c r="G6" i="3"/>
  <c r="G20" i="3" s="1"/>
  <c r="G5" i="3"/>
  <c r="B7" i="7" s="1"/>
  <c r="F27" i="7" l="1"/>
  <c r="B28" i="7" s="1"/>
  <c r="C3" i="4"/>
  <c r="C4" i="4"/>
  <c r="E4" i="4" s="1"/>
  <c r="F4" i="4" s="1"/>
  <c r="C8" i="4" l="1"/>
  <c r="E3" i="4"/>
  <c r="F3" i="4" s="1"/>
  <c r="B9" i="4" l="1"/>
  <c r="E8" i="4"/>
</calcChain>
</file>

<file path=xl/sharedStrings.xml><?xml version="1.0" encoding="utf-8"?>
<sst xmlns="http://schemas.openxmlformats.org/spreadsheetml/2006/main" count="505" uniqueCount="420">
  <si>
    <t>BOOST_ME INCUBATEUR — FORMULAIRE DE CANDIDATURE À L'INCUBATION</t>
  </si>
  <si>
    <t>Programme d'incubation pour startups  ·  Réservé aux candidats à l'incubateur Boost_Me  ·  Stade Idée → MVP  ·  Les champs ★ sont obligatoires</t>
  </si>
  <si>
    <t>Q1</t>
  </si>
  <si>
    <t>★ Nom du projet</t>
  </si>
  <si>
    <t>💡 Court &amp; mémorable</t>
  </si>
  <si>
    <t>Q2</t>
  </si>
  <si>
    <t>★ Secteur d'activité principal</t>
  </si>
  <si>
    <t>▼  Cliquer pour choisir…</t>
  </si>
  <si>
    <t>Q3</t>
  </si>
  <si>
    <t>Autre secteur (si 'Autre' sélectionné)</t>
  </si>
  <si>
    <t>💡 Précisez ici si vous avez sélectionné 'Autre'</t>
  </si>
  <si>
    <t>Q4</t>
  </si>
  <si>
    <t>Ville / Région principale</t>
  </si>
  <si>
    <t>💡 Ex : Dakar, Bissau, Abidjan…</t>
  </si>
  <si>
    <t>Q5</t>
  </si>
  <si>
    <t>★ Stade actuel du projet</t>
  </si>
  <si>
    <t>Q6</t>
  </si>
  <si>
    <t>Programme d'accompagnement antérieur ?</t>
  </si>
  <si>
    <t>Q7</t>
  </si>
  <si>
    <t>Si oui — lequel ? (résultats obtenus)</t>
  </si>
  <si>
    <t>💡 Nom du programme + résultats clés</t>
  </si>
  <si>
    <t xml:space="preserve">  ▸  1.1  Profil du fondateur principal</t>
  </si>
  <si>
    <t>Q8</t>
  </si>
  <si>
    <t>★ Nom et prénom complet</t>
  </si>
  <si>
    <t>💡 Prénom + Nom</t>
  </si>
  <si>
    <t>Q9</t>
  </si>
  <si>
    <t>★ Numéro de téléphone</t>
  </si>
  <si>
    <t>💡 Ex : +245 96 XXX XXX</t>
  </si>
  <si>
    <t>Q10</t>
  </si>
  <si>
    <t>★ Adresse email</t>
  </si>
  <si>
    <t>💡 Ex : nom@email.com</t>
  </si>
  <si>
    <t>Q11</t>
  </si>
  <si>
    <t>Âge</t>
  </si>
  <si>
    <t>💡 Années</t>
  </si>
  <si>
    <t>Q12</t>
  </si>
  <si>
    <t>Niveau d'études</t>
  </si>
  <si>
    <t>Q13</t>
  </si>
  <si>
    <t>Situation actuelle</t>
  </si>
  <si>
    <t xml:space="preserve">  ▸  1.2  Engagement  (10 pts)</t>
  </si>
  <si>
    <t>Q14</t>
  </si>
  <si>
    <t>★ Disponibilité pour le projet  (0 = aucune → 5 = temps plein)</t>
  </si>
  <si>
    <t>💡 Entrez 0, 1, 2, 3, 4 ou 5</t>
  </si>
  <si>
    <t>Q15</t>
  </si>
  <si>
    <t>Contraintes pouvant freiner l'engagement total</t>
  </si>
  <si>
    <t>💡 Ex : emploi, famille, études…</t>
  </si>
  <si>
    <t xml:space="preserve">  ▸  1.3  Légitimité profil–projet  (8 pts)</t>
  </si>
  <si>
    <t>Q16</t>
  </si>
  <si>
    <t>Parcours académique / professionnel pertinent</t>
  </si>
  <si>
    <t>Q17</t>
  </si>
  <si>
    <t>★ Pourquoi êtes-vous légitime pour résoudre CE problème ?</t>
  </si>
  <si>
    <t xml:space="preserve">  ▸  1.4  Équipe  (7 pts)</t>
  </si>
  <si>
    <t>Q18</t>
  </si>
  <si>
    <t>Nombre de cofondateurs</t>
  </si>
  <si>
    <t>Q19</t>
  </si>
  <si>
    <t>Compétences présentes dans l'équipe</t>
  </si>
  <si>
    <t>💡 Tech / Business / Finance / Design / Juridique…</t>
  </si>
  <si>
    <t>Q20</t>
  </si>
  <si>
    <t>Compétences manquantes dans l'équipe</t>
  </si>
  <si>
    <t>Q21</t>
  </si>
  <si>
    <t>Ouvert(e) à intégrer un cofondateur ?</t>
  </si>
  <si>
    <t xml:space="preserve">  ▸  1.5  Mindset entrepreneurial  (10 pts)</t>
  </si>
  <si>
    <t>Q22</t>
  </si>
  <si>
    <t>★ Décrivez un échec et ce que vous en avez appris</t>
  </si>
  <si>
    <t xml:space="preserve">  ▸  2.1  Problème identifié  (8 pts)</t>
  </si>
  <si>
    <t>Q23</t>
  </si>
  <si>
    <t>★ Quel problème précis cherchez-vous à résoudre ?</t>
  </si>
  <si>
    <t>Q24</t>
  </si>
  <si>
    <t>Qui sont les personnes / organisations concernées ?</t>
  </si>
  <si>
    <t>Q25</t>
  </si>
  <si>
    <t>Fréquence du problème pour eux</t>
  </si>
  <si>
    <t xml:space="preserve">  ▸  2.2  Solution proposée  (7 pts)</t>
  </si>
  <si>
    <t>Q26</t>
  </si>
  <si>
    <t>★ Décrivez votre solution simplement (sans jargon)</t>
  </si>
  <si>
    <t>Q27</t>
  </si>
  <si>
    <t>Comment les bénéficiaires résolvent-ils ce problème aujourd'hui ?</t>
  </si>
  <si>
    <t>Q28</t>
  </si>
  <si>
    <t>★ Pourquoi votre solution est-elle meilleure / plus adaptée ?</t>
  </si>
  <si>
    <t xml:space="preserve">  ▸  2.3  Innovation &amp; différenciation  (5 pts)</t>
  </si>
  <si>
    <t>Q29</t>
  </si>
  <si>
    <t>Type d'innovation principale</t>
  </si>
  <si>
    <t>Q30</t>
  </si>
  <si>
    <t>Solutions similaires (concurrents locaux ou internationaux) ?</t>
  </si>
  <si>
    <t>💡 Ex : citez 2–3 solutions ou concurrents existants</t>
  </si>
  <si>
    <t xml:space="preserve">  ▸  2.4  Scalabilité potentielle  (5 pts)</t>
  </si>
  <si>
    <t>Q31</t>
  </si>
  <si>
    <t>Votre solution peut-elle s'étendre à d'autres pays de la CEDEAO ?</t>
  </si>
  <si>
    <t xml:space="preserve">  ▸  3.1  Validation terrain  (8 pts)</t>
  </si>
  <si>
    <t>Q32</t>
  </si>
  <si>
    <t>Avez-vous parlé à des clients / bénéficiaires potentiels ?</t>
  </si>
  <si>
    <t>Q33</t>
  </si>
  <si>
    <t>Si oui — combien d'interviews environ ?</t>
  </si>
  <si>
    <t>Q34</t>
  </si>
  <si>
    <t>Tests terrain, pilotes ou préinscriptions réalisés ?</t>
  </si>
  <si>
    <t>💡 Décrivez brièvement</t>
  </si>
  <si>
    <t xml:space="preserve">  ▸  3.2  Taille du marché  (7 pts)</t>
  </si>
  <si>
    <t>Q35</t>
  </si>
  <si>
    <t>★ Estimation TAM / SAM / SOM</t>
  </si>
  <si>
    <t>💡 TAM=total · SAM=adressable · SOM=atteignable 3 ans</t>
  </si>
  <si>
    <t xml:space="preserve">  ▸  3.3  Connaissance sectorielle  (5 pts)</t>
  </si>
  <si>
    <t>Q36</t>
  </si>
  <si>
    <t>Connaissance des contraintes réglementaires ?</t>
  </si>
  <si>
    <t xml:space="preserve">  ▸  4.1  Sources de revenus  (6 pts)</t>
  </si>
  <si>
    <t>Q37</t>
  </si>
  <si>
    <t>Modèle de revenu principal</t>
  </si>
  <si>
    <t>Q38</t>
  </si>
  <si>
    <t>Avez-vous déjà généré des revenus ?</t>
  </si>
  <si>
    <t xml:space="preserve">  ▸  4.2  Motivation &amp; besoin  (4 pts)</t>
  </si>
  <si>
    <t>Q39</t>
  </si>
  <si>
    <t>★ Pourquoi souhaitez-vous intégrer notre incubateur ?</t>
  </si>
  <si>
    <t xml:space="preserve">  ▸  5.1  Impact socio-économique  (6 pts)</t>
  </si>
  <si>
    <t>Q40</t>
  </si>
  <si>
    <t>Types d'impact visés</t>
  </si>
  <si>
    <t>💡 Emplois · Inclusion · Digitalisation · Environnement…</t>
  </si>
  <si>
    <t>Q41</t>
  </si>
  <si>
    <t>★ Contribution au développement de l'Afrique de l'Ouest ?</t>
  </si>
  <si>
    <t xml:space="preserve">  ▸  5.2  Documents &amp; liens</t>
  </si>
  <si>
    <t>Q42</t>
  </si>
  <si>
    <t>Pitch deck disponible ?</t>
  </si>
  <si>
    <t>Q43</t>
  </si>
  <si>
    <t>Lien pitch deck (Google Slides, Canva, PDF Drive…)</t>
  </si>
  <si>
    <t>💡 Collez le lien ici</t>
  </si>
  <si>
    <t>Q44</t>
  </si>
  <si>
    <t>★ En 5 lignes maximum : pourquoi votre projet mérite-t-il d'être incubé maintenant ? Quelle est votre conviction profonde ?</t>
  </si>
  <si>
    <t>📬  boostme@eurekaconsultingbis.com  ·  +245 96 616 45 55  ·  Bissau, AV. Dr. Koumba Yalá</t>
  </si>
  <si>
    <t>🌾 Agritech &amp; Agriculture (culture, élevage, pêche)</t>
  </si>
  <si>
    <t>Idée (concept non formalisé)</t>
  </si>
  <si>
    <t>Oui</t>
  </si>
  <si>
    <t>Étudiant(e)</t>
  </si>
  <si>
    <t>0 — Seul(e)</t>
  </si>
  <si>
    <t>B2C — Vente directe</t>
  </si>
  <si>
    <t>Quotidien</t>
  </si>
  <si>
    <t>0</t>
  </si>
  <si>
    <t>Innovation technologique</t>
  </si>
  <si>
    <t>Oui très bien</t>
  </si>
  <si>
    <t>Aucun diplôme</t>
  </si>
  <si>
    <t>💳 Fintech &amp; Services financiers (mobile money, épargne, crédit)</t>
  </si>
  <si>
    <t>Concept formalisé (business plan ébauché)</t>
  </si>
  <si>
    <t>Non</t>
  </si>
  <si>
    <t>Employé(e) salarié(e)</t>
  </si>
  <si>
    <t>1 cofondateur</t>
  </si>
  <si>
    <t>B2B — Vente aux entreprises</t>
  </si>
  <si>
    <t>Hebdomadaire</t>
  </si>
  <si>
    <t>1–5</t>
  </si>
  <si>
    <t>Innovation d'usage / UX</t>
  </si>
  <si>
    <t>Partiellement</t>
  </si>
  <si>
    <t>BEPC / Brevet</t>
  </si>
  <si>
    <t>🏥 Santé &amp; Medtech (soins, télémédecine, pharmacie)</t>
  </si>
  <si>
    <t>Prototype / Maquette</t>
  </si>
  <si>
    <t>En cours</t>
  </si>
  <si>
    <t>Consultant / Freelance</t>
  </si>
  <si>
    <t>2 cofondateurs</t>
  </si>
  <si>
    <t>Déjà en recherche</t>
  </si>
  <si>
    <t>Freemium</t>
  </si>
  <si>
    <t>Mensuel</t>
  </si>
  <si>
    <t>6–10</t>
  </si>
  <si>
    <t>Innovation de modèle économique</t>
  </si>
  <si>
    <t>En cours de préparation</t>
  </si>
  <si>
    <t>Baccalauréat</t>
  </si>
  <si>
    <t>📚 Edtech &amp; Formation professionnelle</t>
  </si>
  <si>
    <t>MVP en test</t>
  </si>
  <si>
    <t>Fondateur à plein temps</t>
  </si>
  <si>
    <t>3+ cofondateurs</t>
  </si>
  <si>
    <t>Abonnement / SaaS</t>
  </si>
  <si>
    <t>Occasionnel</t>
  </si>
  <si>
    <t>11–20</t>
  </si>
  <si>
    <t>Adaptation locale d'une solution existante</t>
  </si>
  <si>
    <t>Licence / BTS</t>
  </si>
  <si>
    <t>🌿 Énergie verte &amp; Climat (solaire, biomasse, eau)</t>
  </si>
  <si>
    <t>Pré-lancement</t>
  </si>
  <si>
    <t>Sans emploi</t>
  </si>
  <si>
    <t>Commission / Marketplace</t>
  </si>
  <si>
    <t>Rare</t>
  </si>
  <si>
    <t>Plus de 20</t>
  </si>
  <si>
    <t>Innovation sociale</t>
  </si>
  <si>
    <t>Master / MBA</t>
  </si>
  <si>
    <t>🚚 Transport, Logistique &amp; Mobilité</t>
  </si>
  <si>
    <t>Autre</t>
  </si>
  <si>
    <t>Impact / Subvention</t>
  </si>
  <si>
    <t>Doctorat</t>
  </si>
  <si>
    <t>🛒 Commerce &amp; Distribution (e-commerce, marketplace)</t>
  </si>
  <si>
    <t>Licence</t>
  </si>
  <si>
    <t>Formation professionnelle</t>
  </si>
  <si>
    <t>🏗️ BTP, Immobilier &amp; Habitat abordable</t>
  </si>
  <si>
    <t>💼 Services aux entreprises &amp; Conseil</t>
  </si>
  <si>
    <t>📱 Tech &amp; Numérique (SaaS, IA, data, cybersécurité)</t>
  </si>
  <si>
    <t>🍽️ Agroalimentaire &amp; Transformation locale</t>
  </si>
  <si>
    <t>🧵 Artisanat, Mode &amp; Industries créatives</t>
  </si>
  <si>
    <t>🤝 Secteur informel &amp; PME (formalisation, appui)</t>
  </si>
  <si>
    <t>🌍 Tourisme, Culture &amp; Économie locale</t>
  </si>
  <si>
    <t>⚡ Énergie décentralisée (pay-as-you-go, mini-grids)</t>
  </si>
  <si>
    <t>💧 Eau potable &amp; Assainissement</t>
  </si>
  <si>
    <t>🏦 Microfinance, Tontines &amp; Inclusion financière</t>
  </si>
  <si>
    <t>👩‍⚕️ Bien-être, Cosmétique &amp; Produits naturels locaux</t>
  </si>
  <si>
    <t>📡 Médias, Communication &amp; Information locale</t>
  </si>
  <si>
    <t>🔧 Maintenance, Services techniques &amp; Électricité</t>
  </si>
  <si>
    <t>♻️ Économie circulaire &amp; Gestion des déchets</t>
  </si>
  <si>
    <t>👶 Protection sociale, Enfance &amp; Famille</t>
  </si>
  <si>
    <t>⚖️ Legaltech, Gouvernance &amp; Civic tech</t>
  </si>
  <si>
    <t>🏋️ Sport, Loisirs &amp; Divertissement</t>
  </si>
  <si>
    <t>🚜 Mécanisation agricole &amp; Équipements ruraux</t>
  </si>
  <si>
    <t>🐟 Pêche artisanale &amp; Économie bleue</t>
  </si>
  <si>
    <t>🌳 Environnement, Forêt &amp; Biodiversité</t>
  </si>
  <si>
    <t>🎓 Recherche, Innovation &amp; Valorisation R&amp;D</t>
  </si>
  <si>
    <t>🏠 Habitat &amp; Urbanisme (smart city africaine)</t>
  </si>
  <si>
    <t>➕ Autre secteur (préciser en Q3)</t>
  </si>
  <si>
    <t>⚖️  PONDÉRATION GLOBALE DES CRITÈRES — BOOST_ME INCUBATEUR</t>
  </si>
  <si>
    <t>Grille de référence  ·  Note max : 5 par sous-critère  ·  Score pondéré sur 100 points</t>
  </si>
  <si>
    <t>#</t>
  </si>
  <si>
    <t>Critère principal</t>
  </si>
  <si>
    <t>Sous-critère</t>
  </si>
  <si>
    <t>Description</t>
  </si>
  <si>
    <t>Pond.</t>
  </si>
  <si>
    <t>Note max</t>
  </si>
  <si>
    <t>Points max</t>
  </si>
  <si>
    <t>Observation type</t>
  </si>
  <si>
    <t>1.1</t>
  </si>
  <si>
    <t>Fondateurs &amp; équipe (35%)</t>
  </si>
  <si>
    <t>Engagement à temps plein</t>
  </si>
  <si>
    <t>Disponibilité réelle et sans contrainte majeure</t>
  </si>
  <si>
    <t>Temps plein + zéro contrainte majeure</t>
  </si>
  <si>
    <t>1.2</t>
  </si>
  <si>
    <t>Cohérence profil–projet</t>
  </si>
  <si>
    <t>Formation / expérience en lien direct avec le problème</t>
  </si>
  <si>
    <t>Expérience directe ou indirecte</t>
  </si>
  <si>
    <t>1.3</t>
  </si>
  <si>
    <t>Complémentarité de l'équipe</t>
  </si>
  <si>
    <t>Présence ou capacité à couvrir tech &amp; business</t>
  </si>
  <si>
    <t>Au moins tech + business</t>
  </si>
  <si>
    <t>1.4</t>
  </si>
  <si>
    <t>Mindset entrepreneurial</t>
  </si>
  <si>
    <t>Résilience, ouverture au feedback, motivation long terme</t>
  </si>
  <si>
    <t>Résilience &amp; feedback OK</t>
  </si>
  <si>
    <t>2.1</t>
  </si>
  <si>
    <t>Idée &amp; Solution (25%)</t>
  </si>
  <si>
    <t>Problème identifié</t>
  </si>
  <si>
    <t>Problème réel, fréquent et douloureux, cible précise</t>
  </si>
  <si>
    <t>Douleur réelle, fréquente</t>
  </si>
  <si>
    <t>2.2</t>
  </si>
  <si>
    <t>Pertinence de la solution</t>
  </si>
  <si>
    <t>Adéquation problème–solution, faisabilité locale</t>
  </si>
  <si>
    <t>Adéquation problem–solution</t>
  </si>
  <si>
    <t>2.3</t>
  </si>
  <si>
    <t>Innovation / différenciation</t>
  </si>
  <si>
    <t>Innovation d'usage ou adaptation marché africain</t>
  </si>
  <si>
    <t>Usage ou adaptation locale</t>
  </si>
  <si>
    <t>2.4</t>
  </si>
  <si>
    <t>Scalabilité potentielle</t>
  </si>
  <si>
    <t>Possibilité d'extension géographique (CEDEAO etc.)</t>
  </si>
  <si>
    <t>CEDEAO minimum</t>
  </si>
  <si>
    <t>3.1</t>
  </si>
  <si>
    <t>Marché &amp; Terrain (20%)</t>
  </si>
  <si>
    <t>Validation terrain</t>
  </si>
  <si>
    <t>Interviews, tests, préinscriptions, pilotes</t>
  </si>
  <si>
    <t>&gt;10 interviews = excellent</t>
  </si>
  <si>
    <t>3.2</t>
  </si>
  <si>
    <t>Taille du marché</t>
  </si>
  <si>
    <t>Hypothèses TAM/SAM/SOM même approximatives</t>
  </si>
  <si>
    <t>Estimation crédible</t>
  </si>
  <si>
    <t>3.3</t>
  </si>
  <si>
    <t>Connaissance sectorielle</t>
  </si>
  <si>
    <t>Acteurs + contraintes réglementaires locales</t>
  </si>
  <si>
    <t>Acteurs + réglementation</t>
  </si>
  <si>
    <t>4.1</t>
  </si>
  <si>
    <t>Modèle économique (10%)</t>
  </si>
  <si>
    <t>Sources de revenus</t>
  </si>
  <si>
    <t>Sources de revenus identifiées, même théoriques</t>
  </si>
  <si>
    <t>Clair même si théorique</t>
  </si>
  <si>
    <t>4.2</t>
  </si>
  <si>
    <t>Besoin d'accompagnement</t>
  </si>
  <si>
    <t>Motivation réelle et alignée avec l'incubateur</t>
  </si>
  <si>
    <t>Alignement avec incubateur</t>
  </si>
  <si>
    <t>5.1</t>
  </si>
  <si>
    <t>Impact &amp; alignement (10%)</t>
  </si>
  <si>
    <t>Impact socio-économique</t>
  </si>
  <si>
    <t>Emploi, inclusion, digitalisation, environnement</t>
  </si>
  <si>
    <t>Emploi/inclusion/digitalisation</t>
  </si>
  <si>
    <t>5.2</t>
  </si>
  <si>
    <t>Alignement stratégique</t>
  </si>
  <si>
    <t>Cohérence avec les priorités de Boost_Me</t>
  </si>
  <si>
    <t>Secteurs prioritaires Boost_Me</t>
  </si>
  <si>
    <t>TOTAL — Score maximum</t>
  </si>
  <si>
    <t xml:space="preserve">  GRILLE DE DÉCISION</t>
  </si>
  <si>
    <t>≥ 75</t>
  </si>
  <si>
    <t>Recommandé pour sélection — priorité haute</t>
  </si>
  <si>
    <t>55–74</t>
  </si>
  <si>
    <t>À convoquer en entretien — potentiel confirmé</t>
  </si>
  <si>
    <t>35–54</t>
  </si>
  <si>
    <t>Réserve ou rejet — accompagnement partiel possible</t>
  </si>
  <si>
    <t>&lt; 35</t>
  </si>
  <si>
    <t>Non retenu — trop early ou hors périmètre</t>
  </si>
  <si>
    <t>📊  TABLEAU DE BORD — SYNTHÈSE DES SCORES</t>
  </si>
  <si>
    <t>Dimension</t>
  </si>
  <si>
    <t>Score obtenu</t>
  </si>
  <si>
    <t>Score max</t>
  </si>
  <si>
    <t>% Atteint</t>
  </si>
  <si>
    <t>Jauge</t>
  </si>
  <si>
    <t>S1 – Fondateurs &amp; Équipe</t>
  </si>
  <si>
    <t>S2 – Idée &amp; Solution</t>
  </si>
  <si>
    <t>S3 – Marché &amp; Terrain</t>
  </si>
  <si>
    <t>S4 – Modèle Économique</t>
  </si>
  <si>
    <t>S5 – Impact &amp; Alignement</t>
  </si>
  <si>
    <t>🏆  SCORE GLOBAL</t>
  </si>
  <si>
    <t>Vous êtes ici ! Instructions complètes d'utilisation.</t>
  </si>
  <si>
    <t>Le candidat remplit toutes ses réponses dans cet onglet.</t>
  </si>
  <si>
    <t>Le comité note chaque critère (0–5). Les scores sont calculés automatiquement.</t>
  </si>
  <si>
    <t>Fiche de questions pour la phase d'entretien oral.</t>
  </si>
  <si>
    <t>Tableau de référence des poids et barème de décision.</t>
  </si>
  <si>
    <t>Synthèse visuelle des scores par dimension (graphique radar + barres).</t>
  </si>
  <si>
    <t>Champs texte libres</t>
  </si>
  <si>
    <t>Cliquez sur la cellule bleue pâle et tapez votre réponse directement.</t>
  </si>
  <si>
    <t>Cliquez sur la cellule → une flèche apparaît → sélectionnez l'option voulue.</t>
  </si>
  <si>
    <t>Les questions marquées d'une étoile (★) sont indispensables pour valider la candidature.</t>
  </si>
  <si>
    <t>Champs de score 0–5</t>
  </si>
  <si>
    <t>Dans la section disponibilité (Q14), entrez un chiffre entre 0 et 5.</t>
  </si>
  <si>
    <t>Complétion minimale</t>
  </si>
  <si>
    <t>Remplissez au minimum toutes les questions marquées ★ pour soumettre votre dossier.</t>
  </si>
  <si>
    <t>Étape 1 — Identifier</t>
  </si>
  <si>
    <t>Notez le nom du candidat et votre nom en haut de l'onglet Évaluation.</t>
  </si>
  <si>
    <t>Étape 2 — Lire</t>
  </si>
  <si>
    <t>Consultez les réponses dans l'onglet Formulaire avant de noter.</t>
  </si>
  <si>
    <t>Étape 3 — Noter 0–5</t>
  </si>
  <si>
    <t>Entrez une note de 0 à 5 dans la colonne 'Note' pour chaque critère.</t>
  </si>
  <si>
    <t>Étape 4 — Score auto</t>
  </si>
  <si>
    <t>Le Score Pondéré et le Score Final se calculent automatiquement.</t>
  </si>
  <si>
    <t>Couleurs de pondération</t>
  </si>
  <si>
    <t>🔴 Rouge = score faible (&lt; 35)  ·  🟡 Jaune = moyen (35–74)  ·  🟢 Vert = excellent (≥ 75).</t>
  </si>
  <si>
    <t>Étape 5 — Décision</t>
  </si>
  <si>
    <t>Le verdict (EXCELLENT / PROMETTEUR / À DÉVELOPPER / INSUFFISANT) s'affiche automatiquement.</t>
  </si>
  <si>
    <t>Fond bleu pâle</t>
  </si>
  <si>
    <t>→ Cellule à remplir par le candidat (saisie libre).</t>
  </si>
  <si>
    <t>Fond bleu marine</t>
  </si>
  <si>
    <t>→ En-têtes de section principales.</t>
  </si>
  <si>
    <t>Fond teal</t>
  </si>
  <si>
    <t>→ Sous-sections et titres secondaires.</t>
  </si>
  <si>
    <t>Fond rouge</t>
  </si>
  <si>
    <t>→ Score faible (&lt; 35 pts) — candidat non retenu.</t>
  </si>
  <si>
    <t>Fond jaune</t>
  </si>
  <si>
    <t>→ Score moyen (35–74 pts) — à convoquer en entretien.</t>
  </si>
  <si>
    <t>Fond vert (score)</t>
  </si>
  <si>
    <t>→ Score élevé (≥ 75 pts) — candidat excellent, priorité de sélection.</t>
  </si>
  <si>
    <t>Email</t>
  </si>
  <si>
    <t>boostme@eurekaconsultingbis.com</t>
  </si>
  <si>
    <t>Téléphone</t>
  </si>
  <si>
    <t>+245 96 616 45 55</t>
  </si>
  <si>
    <t>Adresse</t>
  </si>
  <si>
    <t>Bissau, AV. Dr. Koumba Yalá</t>
  </si>
  <si>
    <t>Format de soumission</t>
  </si>
  <si>
    <t>Envoyez ce fichier Excel complété par email avec 'Candidature – [Nom Projet]' en objet.</t>
  </si>
  <si>
    <t>Objectifs : Mindset · Résilience · Intégrité · Qualité du projet · Leadership · Exécution  ·  Durée recommandée : 45–60 min</t>
  </si>
  <si>
    <t>Question</t>
  </si>
  <si>
    <t>Notes d'entretien</t>
  </si>
  <si>
    <t>Note 0–5</t>
  </si>
  <si>
    <t>Décrivez une situation où vous avez agi malgré l'incertitude.</t>
  </si>
  <si>
    <t>Racontez une décision rapide prise avec informations incomplètes.</t>
  </si>
  <si>
    <t>Donnez un exemple d'erreur et ce que vous en avez appris.</t>
  </si>
  <si>
    <t>Q4 ★</t>
  </si>
  <si>
    <t>Présentez un échec significatif et votre rebond.</t>
  </si>
  <si>
    <t>Décrivez une période de stress intense et vos routines de gestion.</t>
  </si>
  <si>
    <t>Racontez un moment où vous avez presque abandonné et pourquoi vous avez continué.</t>
  </si>
  <si>
    <t>Décrivez une situation où vous avez refusé une opportunité non éthique.</t>
  </si>
  <si>
    <t>Comment avez-vous communiqué une mauvaise nouvelle à un client/partenaire ?</t>
  </si>
  <si>
    <t>Expliquez un conflit d'intérêt que vous avez dû gérer.</t>
  </si>
  <si>
    <t>Q10 ★</t>
  </si>
  <si>
    <t>Quelle est la douleur client que vous adressez et comment la mesurez-vous ?</t>
  </si>
  <si>
    <t>Q11 ★</t>
  </si>
  <si>
    <t>Présentez votre preuve de faisabilité.</t>
  </si>
  <si>
    <t>Expliquez votre unité économique (actuelle ou cible).</t>
  </si>
  <si>
    <t>Donnez un exemple où vous avez assumé une faute et partagé le mérite.</t>
  </si>
  <si>
    <t>Comment prenez-vous des décisions en cas de désaccord interne ?</t>
  </si>
  <si>
    <t>Quel est votre impact social mesurable ?</t>
  </si>
  <si>
    <t>Q16 ★</t>
  </si>
  <si>
    <t>Montrez votre cadence opérationnelle et vos KPIs.</t>
  </si>
  <si>
    <t>Q17 ★</t>
  </si>
  <si>
    <t>Présentez vos preuves de traction.</t>
  </si>
  <si>
    <t>Expliquez un engagement tenu dans des conditions difficiles.</t>
  </si>
  <si>
    <t>🎯  GRILLE D'ÉVALUATION — COMITÉ DE SÉLECTION BOOST_ME INCUBATEUR</t>
  </si>
  <si>
    <t>Notation : 0 = absent  ·  1 = très faible  ·  2 = faible  ·  3 = correct  ·  4 = bien  ·  5 = excellent</t>
  </si>
  <si>
    <t>Nom du candidat :</t>
  </si>
  <si>
    <t>Date :</t>
  </si>
  <si>
    <t>Évaluateur :</t>
  </si>
  <si>
    <t xml:space="preserve">  🔗  Colonne D (Pond.) liée à ⚖️ Pondération · Score pondéré calculé sur base de la colonne D locale · Modifiez les % dans ⚖️ Pondération, col D se met à jour, score se recalcule automatiquement</t>
  </si>
  <si>
    <t>Critère / Sous-critère</t>
  </si>
  <si>
    <t>Note  (0–5)</t>
  </si>
  <si>
    <t>Score  Pondéré</t>
  </si>
  <si>
    <t>Observations</t>
  </si>
  <si>
    <t xml:space="preserve">  INFORMATIONS GÉNÉRALES</t>
  </si>
  <si>
    <t xml:space="preserve">  FONDATEUR &amp; ÉQUIPE   [35 points]</t>
  </si>
  <si>
    <t xml:space="preserve">  IDÉE &amp; SOLUTION   [25 points]</t>
  </si>
  <si>
    <t xml:space="preserve"> MARCHÉ &amp; TERRAIN   [20 points]</t>
  </si>
  <si>
    <t xml:space="preserve">  MODÈLE ÉCONOMIQUE &amp; MOTIVATIONS   [10 points]</t>
  </si>
  <si>
    <t xml:space="preserve">  IMPACT &amp; ALIGNEMENT STRATÉGIQUE   [10 points]</t>
  </si>
  <si>
    <t xml:space="preserve">  QUESTION FINALE — TRÈS IMPORTANTE</t>
  </si>
  <si>
    <t xml:space="preserve"> EXCELLENT</t>
  </si>
  <si>
    <t xml:space="preserve"> PROMETTEUR</t>
  </si>
  <si>
    <t xml:space="preserve"> À DÉVELOPPER</t>
  </si>
  <si>
    <t xml:space="preserve"> INSUFFISANT</t>
  </si>
  <si>
    <t xml:space="preserve">  SOURCE UNIQUE — Modifiez les % colonne E · Les scores se recalculent automatiquement dans tous les onglets · Somme doit = 100%</t>
  </si>
  <si>
    <t xml:space="preserve">  Vérification — Total pondérations (doit = 100%)</t>
  </si>
  <si>
    <t xml:space="preserve">  GUIDE D'UTILISATION — Formulaire de Candidature BoostMe INCUBATEUR</t>
  </si>
  <si>
    <t>Onglet 1 —  Guide</t>
  </si>
  <si>
    <t>Onglet 2 —  Formulaire</t>
  </si>
  <si>
    <t>Onglet 3 —  Évaluation</t>
  </si>
  <si>
    <t>Onglet 4 —  Entretien</t>
  </si>
  <si>
    <t>Onglet 5 —  Pondération</t>
  </si>
  <si>
    <t>Onglet 6 —  Tableau de bord</t>
  </si>
  <si>
    <t xml:space="preserve">Listes déroulantes </t>
  </si>
  <si>
    <t xml:space="preserve">Champs obligatoires </t>
  </si>
  <si>
    <t xml:space="preserve">  COMMENT ÉVALUER (COMITÉ DE SÉLECTION)</t>
  </si>
  <si>
    <t xml:space="preserve">  COMMENT REMPLIR LE FORMULAIRE (CANDIDAT)</t>
  </si>
  <si>
    <t xml:space="preserve">  VUE D'ENSEMBLE DU CLASSEUR</t>
  </si>
  <si>
    <t xml:space="preserve">  CODE COULEUR DES CELLULES</t>
  </si>
  <si>
    <t xml:space="preserve">  CONTACT &amp; SOUMISSION</t>
  </si>
  <si>
    <t>1. Mindset entrepreneurial</t>
  </si>
  <si>
    <t xml:space="preserve"> 2. Résilience</t>
  </si>
  <si>
    <t xml:space="preserve">  3. Intégrité &amp; Éthique</t>
  </si>
  <si>
    <t xml:space="preserve">  4. Qualité du projet</t>
  </si>
  <si>
    <t xml:space="preserve">  5. Leadership &amp; Valeurs</t>
  </si>
  <si>
    <t xml:space="preserve">  6. Exécution</t>
  </si>
  <si>
    <t xml:space="preserve">  FICHE D'ENTRETIEN — ÉVALUATION ENTREPRENEURIALE</t>
  </si>
  <si>
    <t xml:space="preserve">  SCORE FINAL  /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</si>
</sst>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sz val="9"/>
      <name val="Arial"/>
      <family val="2"/>
    </font>
    <font>
      <i/>
      <sz val="8"/>
      <color rgb="FF808080"/>
      <name val="Arial"/>
      <family val="2"/>
    </font>
    <font>
      <b/>
      <sz val="9"/>
      <color rgb="FFFFFFFF"/>
      <name val="Arial"/>
      <family val="2"/>
    </font>
    <font>
      <i/>
      <sz val="8"/>
      <color rgb="FF595959"/>
      <name val="Arial"/>
      <family val="2"/>
    </font>
    <font>
      <b/>
      <sz val="12"/>
      <color rgb="FFFFFFFF"/>
      <name val="Arial"/>
      <family val="2"/>
    </font>
    <font>
      <i/>
      <sz val="9"/>
      <color rgb="FFC00000"/>
      <name val="Arial"/>
      <family val="2"/>
    </font>
    <font>
      <b/>
      <sz val="9"/>
      <name val="Arial"/>
      <family val="2"/>
    </font>
    <font>
      <i/>
      <sz val="9"/>
      <color rgb="FF00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1F6B75"/>
      </patternFill>
    </fill>
    <fill>
      <patternFill patternType="solid">
        <fgColor rgb="FF1F3864"/>
      </patternFill>
    </fill>
    <fill>
      <patternFill patternType="solid">
        <fgColor rgb="FFD6E4F0"/>
      </patternFill>
    </fill>
    <fill>
      <patternFill patternType="solid">
        <fgColor rgb="FF2E8B9A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F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left" vertical="center"/>
    </xf>
    <xf numFmtId="0" fontId="12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left" vertic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3" borderId="0" xfId="0" applyFill="1"/>
    <xf numFmtId="0" fontId="6" fillId="5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5" borderId="0" xfId="0" applyFill="1" applyAlignment="1">
      <alignment wrapText="1"/>
    </xf>
    <xf numFmtId="0" fontId="0" fillId="0" borderId="0" xfId="0" applyProtection="1"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8" fillId="6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6" fillId="8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6" fillId="7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15" fillId="0" borderId="0" xfId="0" applyFont="1"/>
    <xf numFmtId="0" fontId="2" fillId="3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ill>
        <patternFill patternType="solid">
          <fgColor rgb="FFFFCC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workbookViewId="0"/>
  </sheetViews>
  <sheetFormatPr defaultRowHeight="14.5" x14ac:dyDescent="0.35"/>
  <sheetData>
    <row r="1" spans="1:14" x14ac:dyDescent="0.35">
      <c r="A1" t="s">
        <v>124</v>
      </c>
      <c r="B1" t="s">
        <v>125</v>
      </c>
      <c r="C1" t="s">
        <v>126</v>
      </c>
      <c r="D1" t="s">
        <v>126</v>
      </c>
      <c r="E1" t="s">
        <v>127</v>
      </c>
      <c r="F1" t="s">
        <v>128</v>
      </c>
      <c r="G1" t="s">
        <v>126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126</v>
      </c>
      <c r="N1" t="s">
        <v>134</v>
      </c>
    </row>
    <row r="2" spans="1:14" x14ac:dyDescent="0.35">
      <c r="A2" t="s">
        <v>135</v>
      </c>
      <c r="B2" t="s">
        <v>136</v>
      </c>
      <c r="C2" t="s">
        <v>137</v>
      </c>
      <c r="D2" t="s">
        <v>137</v>
      </c>
      <c r="E2" t="s">
        <v>138</v>
      </c>
      <c r="F2" t="s">
        <v>139</v>
      </c>
      <c r="G2" t="s">
        <v>137</v>
      </c>
      <c r="H2" t="s">
        <v>140</v>
      </c>
      <c r="I2" t="s">
        <v>141</v>
      </c>
      <c r="J2" t="s">
        <v>142</v>
      </c>
      <c r="K2" t="s">
        <v>143</v>
      </c>
      <c r="L2" t="s">
        <v>144</v>
      </c>
      <c r="M2" t="s">
        <v>137</v>
      </c>
      <c r="N2" t="s">
        <v>145</v>
      </c>
    </row>
    <row r="3" spans="1:14" x14ac:dyDescent="0.35">
      <c r="A3" t="s">
        <v>146</v>
      </c>
      <c r="B3" t="s">
        <v>147</v>
      </c>
      <c r="D3" t="s">
        <v>148</v>
      </c>
      <c r="E3" t="s">
        <v>149</v>
      </c>
      <c r="F3" t="s">
        <v>150</v>
      </c>
      <c r="G3" t="s">
        <v>151</v>
      </c>
      <c r="H3" t="s">
        <v>152</v>
      </c>
      <c r="I3" t="s">
        <v>153</v>
      </c>
      <c r="J3" t="s">
        <v>154</v>
      </c>
      <c r="K3" t="s">
        <v>155</v>
      </c>
      <c r="L3" t="s">
        <v>137</v>
      </c>
      <c r="M3" t="s">
        <v>156</v>
      </c>
      <c r="N3" t="s">
        <v>157</v>
      </c>
    </row>
    <row r="4" spans="1:14" x14ac:dyDescent="0.35">
      <c r="A4" t="s">
        <v>158</v>
      </c>
      <c r="B4" t="s">
        <v>159</v>
      </c>
      <c r="E4" t="s">
        <v>160</v>
      </c>
      <c r="F4" t="s">
        <v>161</v>
      </c>
      <c r="H4" t="s">
        <v>162</v>
      </c>
      <c r="I4" t="s">
        <v>163</v>
      </c>
      <c r="J4" t="s">
        <v>164</v>
      </c>
      <c r="K4" t="s">
        <v>165</v>
      </c>
      <c r="N4" t="s">
        <v>166</v>
      </c>
    </row>
    <row r="5" spans="1:14" x14ac:dyDescent="0.35">
      <c r="A5" t="s">
        <v>167</v>
      </c>
      <c r="B5" t="s">
        <v>168</v>
      </c>
      <c r="E5" t="s">
        <v>169</v>
      </c>
      <c r="H5" t="s">
        <v>170</v>
      </c>
      <c r="I5" t="s">
        <v>171</v>
      </c>
      <c r="J5" t="s">
        <v>172</v>
      </c>
      <c r="K5" t="s">
        <v>173</v>
      </c>
      <c r="N5" t="s">
        <v>174</v>
      </c>
    </row>
    <row r="6" spans="1:14" x14ac:dyDescent="0.35">
      <c r="A6" t="s">
        <v>175</v>
      </c>
      <c r="E6" t="s">
        <v>176</v>
      </c>
      <c r="H6" t="s">
        <v>177</v>
      </c>
      <c r="K6" t="s">
        <v>176</v>
      </c>
      <c r="N6" t="s">
        <v>178</v>
      </c>
    </row>
    <row r="7" spans="1:14" x14ac:dyDescent="0.35">
      <c r="A7" t="s">
        <v>179</v>
      </c>
      <c r="H7" t="s">
        <v>180</v>
      </c>
      <c r="N7" t="s">
        <v>181</v>
      </c>
    </row>
    <row r="8" spans="1:14" x14ac:dyDescent="0.35">
      <c r="A8" t="s">
        <v>182</v>
      </c>
      <c r="H8" t="s">
        <v>176</v>
      </c>
    </row>
    <row r="9" spans="1:14" x14ac:dyDescent="0.35">
      <c r="A9" t="s">
        <v>183</v>
      </c>
    </row>
    <row r="10" spans="1:14" x14ac:dyDescent="0.35">
      <c r="A10" t="s">
        <v>184</v>
      </c>
    </row>
    <row r="11" spans="1:14" x14ac:dyDescent="0.35">
      <c r="A11" t="s">
        <v>185</v>
      </c>
    </row>
    <row r="12" spans="1:14" x14ac:dyDescent="0.35">
      <c r="A12" t="s">
        <v>186</v>
      </c>
    </row>
    <row r="13" spans="1:14" x14ac:dyDescent="0.35">
      <c r="A13" t="s">
        <v>187</v>
      </c>
    </row>
    <row r="14" spans="1:14" x14ac:dyDescent="0.35">
      <c r="A14" t="s">
        <v>188</v>
      </c>
    </row>
    <row r="15" spans="1:14" x14ac:dyDescent="0.35">
      <c r="A15" t="s">
        <v>189</v>
      </c>
    </row>
    <row r="16" spans="1:14" x14ac:dyDescent="0.35">
      <c r="A16" t="s">
        <v>190</v>
      </c>
    </row>
    <row r="17" spans="1:1" x14ac:dyDescent="0.35">
      <c r="A17" t="s">
        <v>191</v>
      </c>
    </row>
    <row r="18" spans="1:1" x14ac:dyDescent="0.35">
      <c r="A18" t="s">
        <v>192</v>
      </c>
    </row>
    <row r="19" spans="1:1" x14ac:dyDescent="0.35">
      <c r="A19" t="s">
        <v>193</v>
      </c>
    </row>
    <row r="20" spans="1:1" x14ac:dyDescent="0.35">
      <c r="A20" t="s">
        <v>194</v>
      </c>
    </row>
    <row r="21" spans="1:1" x14ac:dyDescent="0.35">
      <c r="A21" t="s">
        <v>195</v>
      </c>
    </row>
    <row r="22" spans="1:1" x14ac:dyDescent="0.35">
      <c r="A22" t="s">
        <v>196</v>
      </c>
    </row>
    <row r="23" spans="1:1" x14ac:dyDescent="0.35">
      <c r="A23" t="s">
        <v>197</v>
      </c>
    </row>
    <row r="24" spans="1:1" x14ac:dyDescent="0.35">
      <c r="A24" t="s">
        <v>198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showGridLines="0" topLeftCell="A13" workbookViewId="0">
      <selection activeCell="D76" sqref="D76:E76"/>
    </sheetView>
  </sheetViews>
  <sheetFormatPr defaultRowHeight="14.5" x14ac:dyDescent="0.35"/>
  <cols>
    <col min="1" max="1" width="3" customWidth="1"/>
    <col min="2" max="2" width="28" customWidth="1"/>
    <col min="3" max="3" width="55" customWidth="1"/>
    <col min="4" max="4" width="30" customWidth="1"/>
  </cols>
  <sheetData>
    <row r="1" spans="1:4" ht="30" customHeight="1" x14ac:dyDescent="0.35">
      <c r="A1" s="31" t="s">
        <v>398</v>
      </c>
      <c r="B1" s="32"/>
      <c r="C1" s="32"/>
      <c r="D1" s="32"/>
    </row>
    <row r="3" spans="1:4" x14ac:dyDescent="0.35">
      <c r="A3" s="33" t="s">
        <v>409</v>
      </c>
      <c r="B3" s="32"/>
      <c r="C3" s="32"/>
      <c r="D3" s="32"/>
    </row>
    <row r="4" spans="1:4" x14ac:dyDescent="0.35">
      <c r="B4" s="1" t="s">
        <v>399</v>
      </c>
      <c r="C4" s="2" t="s">
        <v>302</v>
      </c>
    </row>
    <row r="5" spans="1:4" x14ac:dyDescent="0.35">
      <c r="B5" s="1" t="s">
        <v>400</v>
      </c>
      <c r="C5" s="2" t="s">
        <v>303</v>
      </c>
    </row>
    <row r="6" spans="1:4" ht="23" x14ac:dyDescent="0.35">
      <c r="B6" s="1" t="s">
        <v>401</v>
      </c>
      <c r="C6" s="2" t="s">
        <v>304</v>
      </c>
    </row>
    <row r="7" spans="1:4" x14ac:dyDescent="0.35">
      <c r="B7" s="1" t="s">
        <v>402</v>
      </c>
      <c r="C7" s="2" t="s">
        <v>305</v>
      </c>
    </row>
    <row r="8" spans="1:4" x14ac:dyDescent="0.35">
      <c r="B8" s="1" t="s">
        <v>403</v>
      </c>
      <c r="C8" s="2" t="s">
        <v>306</v>
      </c>
    </row>
    <row r="9" spans="1:4" x14ac:dyDescent="0.35">
      <c r="B9" s="1" t="s">
        <v>404</v>
      </c>
      <c r="C9" s="2" t="s">
        <v>307</v>
      </c>
    </row>
    <row r="11" spans="1:4" x14ac:dyDescent="0.35">
      <c r="A11" s="33" t="s">
        <v>408</v>
      </c>
      <c r="B11" s="32"/>
      <c r="C11" s="32"/>
      <c r="D11" s="32"/>
    </row>
    <row r="12" spans="1:4" x14ac:dyDescent="0.35">
      <c r="B12" s="1" t="s">
        <v>308</v>
      </c>
      <c r="C12" s="2" t="s">
        <v>309</v>
      </c>
    </row>
    <row r="13" spans="1:4" ht="23" x14ac:dyDescent="0.35">
      <c r="B13" s="1" t="s">
        <v>405</v>
      </c>
      <c r="C13" s="2" t="s">
        <v>310</v>
      </c>
    </row>
    <row r="14" spans="1:4" ht="23" x14ac:dyDescent="0.35">
      <c r="B14" s="1" t="s">
        <v>406</v>
      </c>
      <c r="C14" s="2" t="s">
        <v>311</v>
      </c>
    </row>
    <row r="15" spans="1:4" x14ac:dyDescent="0.35">
      <c r="B15" s="1" t="s">
        <v>312</v>
      </c>
      <c r="C15" s="2" t="s">
        <v>313</v>
      </c>
    </row>
    <row r="16" spans="1:4" ht="23" x14ac:dyDescent="0.35">
      <c r="B16" s="1" t="s">
        <v>314</v>
      </c>
      <c r="C16" s="2" t="s">
        <v>315</v>
      </c>
    </row>
    <row r="18" spans="1:4" x14ac:dyDescent="0.35">
      <c r="A18" s="33" t="s">
        <v>407</v>
      </c>
      <c r="B18" s="32"/>
      <c r="C18" s="32"/>
      <c r="D18" s="32"/>
    </row>
    <row r="19" spans="1:4" x14ac:dyDescent="0.35">
      <c r="B19" s="1" t="s">
        <v>316</v>
      </c>
      <c r="C19" s="2" t="s">
        <v>317</v>
      </c>
    </row>
    <row r="20" spans="1:4" x14ac:dyDescent="0.35">
      <c r="B20" s="1" t="s">
        <v>318</v>
      </c>
      <c r="C20" s="2" t="s">
        <v>319</v>
      </c>
    </row>
    <row r="21" spans="1:4" x14ac:dyDescent="0.35">
      <c r="B21" s="1" t="s">
        <v>320</v>
      </c>
      <c r="C21" s="2" t="s">
        <v>321</v>
      </c>
    </row>
    <row r="22" spans="1:4" x14ac:dyDescent="0.35">
      <c r="B22" s="1" t="s">
        <v>322</v>
      </c>
      <c r="C22" s="2" t="s">
        <v>323</v>
      </c>
    </row>
    <row r="23" spans="1:4" ht="23" x14ac:dyDescent="0.35">
      <c r="B23" s="1" t="s">
        <v>324</v>
      </c>
      <c r="C23" s="2" t="s">
        <v>325</v>
      </c>
    </row>
    <row r="24" spans="1:4" ht="23" x14ac:dyDescent="0.35">
      <c r="B24" s="1" t="s">
        <v>326</v>
      </c>
      <c r="C24" s="2" t="s">
        <v>327</v>
      </c>
    </row>
    <row r="26" spans="1:4" x14ac:dyDescent="0.35">
      <c r="A26" s="33" t="s">
        <v>410</v>
      </c>
      <c r="B26" s="32"/>
      <c r="C26" s="32"/>
      <c r="D26" s="32"/>
    </row>
    <row r="27" spans="1:4" x14ac:dyDescent="0.35">
      <c r="B27" s="1" t="s">
        <v>328</v>
      </c>
      <c r="C27" s="2" t="s">
        <v>329</v>
      </c>
    </row>
    <row r="28" spans="1:4" x14ac:dyDescent="0.35">
      <c r="B28" s="1" t="s">
        <v>330</v>
      </c>
      <c r="C28" s="2" t="s">
        <v>331</v>
      </c>
    </row>
    <row r="29" spans="1:4" x14ac:dyDescent="0.35">
      <c r="B29" s="1" t="s">
        <v>332</v>
      </c>
      <c r="C29" s="2" t="s">
        <v>333</v>
      </c>
    </row>
    <row r="30" spans="1:4" x14ac:dyDescent="0.35">
      <c r="B30" s="1" t="s">
        <v>334</v>
      </c>
      <c r="C30" s="2" t="s">
        <v>335</v>
      </c>
    </row>
    <row r="31" spans="1:4" x14ac:dyDescent="0.35">
      <c r="B31" s="1" t="s">
        <v>336</v>
      </c>
      <c r="C31" s="2" t="s">
        <v>337</v>
      </c>
    </row>
    <row r="32" spans="1:4" x14ac:dyDescent="0.35">
      <c r="B32" s="1" t="s">
        <v>338</v>
      </c>
      <c r="C32" s="2" t="s">
        <v>339</v>
      </c>
    </row>
    <row r="34" spans="1:4" x14ac:dyDescent="0.35">
      <c r="A34" s="33" t="s">
        <v>411</v>
      </c>
      <c r="B34" s="32"/>
      <c r="C34" s="32"/>
      <c r="D34" s="32"/>
    </row>
    <row r="35" spans="1:4" ht="18" customHeight="1" x14ac:dyDescent="0.35">
      <c r="B35" s="1" t="s">
        <v>340</v>
      </c>
      <c r="C35" s="2" t="s">
        <v>341</v>
      </c>
    </row>
    <row r="36" spans="1:4" ht="18" customHeight="1" x14ac:dyDescent="0.35">
      <c r="B36" s="1" t="s">
        <v>342</v>
      </c>
      <c r="C36" s="2" t="s">
        <v>343</v>
      </c>
    </row>
    <row r="37" spans="1:4" ht="18" customHeight="1" x14ac:dyDescent="0.35">
      <c r="B37" s="1" t="s">
        <v>344</v>
      </c>
      <c r="C37" s="2" t="s">
        <v>345</v>
      </c>
    </row>
    <row r="38" spans="1:4" ht="23" x14ac:dyDescent="0.35">
      <c r="B38" s="1" t="s">
        <v>346</v>
      </c>
      <c r="C38" s="2" t="s">
        <v>347</v>
      </c>
    </row>
  </sheetData>
  <mergeCells count="6">
    <mergeCell ref="A1:D1"/>
    <mergeCell ref="A18:D18"/>
    <mergeCell ref="A34:D34"/>
    <mergeCell ref="A26:D26"/>
    <mergeCell ref="A3:D3"/>
    <mergeCell ref="A11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8"/>
  <sheetViews>
    <sheetView showGridLines="0" tabSelected="1" topLeftCell="A44" workbookViewId="0">
      <selection activeCell="D56" sqref="D56"/>
    </sheetView>
  </sheetViews>
  <sheetFormatPr defaultRowHeight="14.5" x14ac:dyDescent="0.35"/>
  <cols>
    <col min="1" max="1" width="5" customWidth="1"/>
    <col min="2" max="2" width="8" customWidth="1"/>
    <col min="3" max="3" width="38" customWidth="1"/>
    <col min="4" max="4" width="45" style="27" customWidth="1"/>
    <col min="5" max="5" width="28" customWidth="1"/>
  </cols>
  <sheetData>
    <row r="1" spans="1:5" ht="28" customHeight="1" x14ac:dyDescent="0.35">
      <c r="A1" s="38" t="s">
        <v>0</v>
      </c>
      <c r="B1" s="36"/>
      <c r="C1" s="36"/>
      <c r="D1" s="36"/>
      <c r="E1" s="36"/>
    </row>
    <row r="2" spans="1:5" ht="20.149999999999999" customHeight="1" x14ac:dyDescent="0.35">
      <c r="A2" s="39" t="s">
        <v>1</v>
      </c>
      <c r="B2" s="36"/>
      <c r="C2" s="36"/>
      <c r="D2" s="36"/>
      <c r="E2" s="36"/>
    </row>
    <row r="4" spans="1:5" ht="22" customHeight="1" x14ac:dyDescent="0.35">
      <c r="A4" s="35" t="s">
        <v>385</v>
      </c>
      <c r="B4" s="36"/>
      <c r="C4" s="36"/>
      <c r="D4" s="36"/>
      <c r="E4" s="36"/>
    </row>
    <row r="5" spans="1:5" ht="22" customHeight="1" x14ac:dyDescent="0.35">
      <c r="B5" s="1" t="s">
        <v>2</v>
      </c>
      <c r="C5" s="2" t="s">
        <v>3</v>
      </c>
      <c r="D5" s="34"/>
      <c r="E5" s="29" t="s">
        <v>4</v>
      </c>
    </row>
    <row r="6" spans="1:5" ht="22" customHeight="1" x14ac:dyDescent="0.35">
      <c r="B6" s="1" t="s">
        <v>5</v>
      </c>
      <c r="C6" s="2" t="s">
        <v>6</v>
      </c>
      <c r="D6" s="34" t="s">
        <v>7</v>
      </c>
    </row>
    <row r="7" spans="1:5" ht="22" customHeight="1" x14ac:dyDescent="0.35">
      <c r="B7" s="1" t="s">
        <v>8</v>
      </c>
      <c r="C7" s="2" t="s">
        <v>9</v>
      </c>
      <c r="D7" s="34"/>
      <c r="E7" s="29" t="s">
        <v>10</v>
      </c>
    </row>
    <row r="8" spans="1:5" ht="22" customHeight="1" x14ac:dyDescent="0.35">
      <c r="B8" s="1" t="s">
        <v>11</v>
      </c>
      <c r="C8" s="2" t="s">
        <v>12</v>
      </c>
      <c r="D8" s="34"/>
      <c r="E8" s="29" t="s">
        <v>13</v>
      </c>
    </row>
    <row r="9" spans="1:5" ht="22" customHeight="1" x14ac:dyDescent="0.35">
      <c r="B9" s="1" t="s">
        <v>14</v>
      </c>
      <c r="C9" s="2" t="s">
        <v>15</v>
      </c>
      <c r="D9" s="34" t="s">
        <v>7</v>
      </c>
    </row>
    <row r="10" spans="1:5" ht="22" customHeight="1" x14ac:dyDescent="0.35">
      <c r="B10" s="1" t="s">
        <v>16</v>
      </c>
      <c r="C10" s="2" t="s">
        <v>17</v>
      </c>
      <c r="D10" s="34" t="s">
        <v>7</v>
      </c>
    </row>
    <row r="11" spans="1:5" ht="22" customHeight="1" x14ac:dyDescent="0.35">
      <c r="B11" s="1" t="s">
        <v>18</v>
      </c>
      <c r="C11" s="2" t="s">
        <v>19</v>
      </c>
      <c r="D11" s="34"/>
      <c r="E11" s="29" t="s">
        <v>20</v>
      </c>
    </row>
    <row r="13" spans="1:5" ht="22" customHeight="1" x14ac:dyDescent="0.35">
      <c r="A13" s="35" t="s">
        <v>386</v>
      </c>
      <c r="B13" s="36"/>
      <c r="C13" s="36"/>
      <c r="D13" s="36"/>
      <c r="E13" s="36"/>
    </row>
    <row r="14" spans="1:5" ht="18" customHeight="1" x14ac:dyDescent="0.35">
      <c r="B14" s="37" t="s">
        <v>21</v>
      </c>
      <c r="C14" s="36"/>
      <c r="D14" s="36"/>
      <c r="E14" s="36"/>
    </row>
    <row r="15" spans="1:5" ht="22" customHeight="1" x14ac:dyDescent="0.35">
      <c r="B15" s="1" t="s">
        <v>22</v>
      </c>
      <c r="C15" s="2" t="s">
        <v>23</v>
      </c>
      <c r="D15" s="34"/>
      <c r="E15" s="29" t="s">
        <v>24</v>
      </c>
    </row>
    <row r="16" spans="1:5" ht="22" customHeight="1" x14ac:dyDescent="0.35">
      <c r="B16" s="1" t="s">
        <v>25</v>
      </c>
      <c r="C16" s="2" t="s">
        <v>26</v>
      </c>
      <c r="D16" s="34"/>
      <c r="E16" s="29" t="s">
        <v>27</v>
      </c>
    </row>
    <row r="17" spans="2:5" ht="22" customHeight="1" x14ac:dyDescent="0.35">
      <c r="B17" s="1" t="s">
        <v>28</v>
      </c>
      <c r="C17" s="2" t="s">
        <v>29</v>
      </c>
      <c r="D17" s="34"/>
      <c r="E17" s="29" t="s">
        <v>30</v>
      </c>
    </row>
    <row r="18" spans="2:5" ht="22" customHeight="1" x14ac:dyDescent="0.35">
      <c r="B18" s="1" t="s">
        <v>31</v>
      </c>
      <c r="C18" s="2" t="s">
        <v>32</v>
      </c>
      <c r="D18" s="34"/>
      <c r="E18" s="29" t="s">
        <v>33</v>
      </c>
    </row>
    <row r="19" spans="2:5" ht="22" customHeight="1" x14ac:dyDescent="0.35">
      <c r="B19" s="1" t="s">
        <v>34</v>
      </c>
      <c r="C19" s="2" t="s">
        <v>35</v>
      </c>
      <c r="D19" s="34" t="s">
        <v>7</v>
      </c>
    </row>
    <row r="20" spans="2:5" ht="22" customHeight="1" x14ac:dyDescent="0.35">
      <c r="B20" s="1" t="s">
        <v>36</v>
      </c>
      <c r="C20" s="2" t="s">
        <v>37</v>
      </c>
      <c r="D20" s="34" t="s">
        <v>7</v>
      </c>
    </row>
    <row r="21" spans="2:5" ht="18" customHeight="1" x14ac:dyDescent="0.35">
      <c r="B21" s="37" t="s">
        <v>38</v>
      </c>
      <c r="C21" s="36"/>
      <c r="D21" s="36"/>
      <c r="E21" s="36"/>
    </row>
    <row r="22" spans="2:5" ht="22" customHeight="1" x14ac:dyDescent="0.35">
      <c r="B22" s="1" t="s">
        <v>39</v>
      </c>
      <c r="C22" s="2" t="s">
        <v>40</v>
      </c>
      <c r="D22" s="34"/>
      <c r="E22" s="29" t="s">
        <v>41</v>
      </c>
    </row>
    <row r="23" spans="2:5" ht="22" customHeight="1" x14ac:dyDescent="0.35">
      <c r="B23" s="1" t="s">
        <v>42</v>
      </c>
      <c r="C23" s="2" t="s">
        <v>43</v>
      </c>
      <c r="D23" s="34"/>
      <c r="E23" s="29" t="s">
        <v>44</v>
      </c>
    </row>
    <row r="24" spans="2:5" ht="18" customHeight="1" x14ac:dyDescent="0.35">
      <c r="B24" s="37" t="s">
        <v>45</v>
      </c>
      <c r="C24" s="36"/>
      <c r="D24" s="36"/>
      <c r="E24" s="36"/>
    </row>
    <row r="25" spans="2:5" ht="40" customHeight="1" x14ac:dyDescent="0.35">
      <c r="B25" s="1" t="s">
        <v>46</v>
      </c>
      <c r="C25" s="2" t="s">
        <v>47</v>
      </c>
      <c r="D25" s="34"/>
      <c r="E25" s="36"/>
    </row>
    <row r="26" spans="2:5" ht="40" customHeight="1" x14ac:dyDescent="0.35">
      <c r="B26" s="1" t="s">
        <v>48</v>
      </c>
      <c r="C26" s="2" t="s">
        <v>49</v>
      </c>
      <c r="D26" s="34"/>
      <c r="E26" s="36"/>
    </row>
    <row r="27" spans="2:5" ht="18" customHeight="1" x14ac:dyDescent="0.35">
      <c r="B27" s="37" t="s">
        <v>50</v>
      </c>
      <c r="C27" s="36"/>
      <c r="D27" s="36"/>
      <c r="E27" s="36"/>
    </row>
    <row r="28" spans="2:5" ht="22" customHeight="1" x14ac:dyDescent="0.35">
      <c r="B28" s="1" t="s">
        <v>51</v>
      </c>
      <c r="C28" s="2" t="s">
        <v>52</v>
      </c>
      <c r="D28" s="34" t="s">
        <v>7</v>
      </c>
    </row>
    <row r="29" spans="2:5" ht="22" customHeight="1" x14ac:dyDescent="0.35">
      <c r="B29" s="1" t="s">
        <v>53</v>
      </c>
      <c r="C29" s="2" t="s">
        <v>54</v>
      </c>
      <c r="D29" s="34"/>
      <c r="E29" s="29" t="s">
        <v>55</v>
      </c>
    </row>
    <row r="30" spans="2:5" ht="40" customHeight="1" x14ac:dyDescent="0.35">
      <c r="B30" s="1" t="s">
        <v>56</v>
      </c>
      <c r="C30" s="2" t="s">
        <v>57</v>
      </c>
      <c r="D30" s="34"/>
      <c r="E30" s="36"/>
    </row>
    <row r="31" spans="2:5" ht="22" customHeight="1" x14ac:dyDescent="0.35">
      <c r="B31" s="1" t="s">
        <v>58</v>
      </c>
      <c r="C31" s="2" t="s">
        <v>59</v>
      </c>
      <c r="D31" s="34" t="s">
        <v>7</v>
      </c>
    </row>
    <row r="32" spans="2:5" ht="18" customHeight="1" x14ac:dyDescent="0.35">
      <c r="B32" s="37" t="s">
        <v>60</v>
      </c>
      <c r="C32" s="36"/>
      <c r="D32" s="36"/>
      <c r="E32" s="36"/>
    </row>
    <row r="33" spans="1:5" ht="50.15" customHeight="1" x14ac:dyDescent="0.35">
      <c r="B33" s="1" t="s">
        <v>61</v>
      </c>
      <c r="C33" s="2" t="s">
        <v>62</v>
      </c>
      <c r="D33" s="34"/>
      <c r="E33" s="36"/>
    </row>
    <row r="35" spans="1:5" ht="22" customHeight="1" x14ac:dyDescent="0.35">
      <c r="A35" s="35" t="s">
        <v>387</v>
      </c>
      <c r="B35" s="36"/>
      <c r="C35" s="36"/>
      <c r="D35" s="36"/>
      <c r="E35" s="36"/>
    </row>
    <row r="36" spans="1:5" ht="18" customHeight="1" x14ac:dyDescent="0.35">
      <c r="B36" s="37" t="s">
        <v>63</v>
      </c>
      <c r="C36" s="36"/>
      <c r="D36" s="36"/>
      <c r="E36" s="36"/>
    </row>
    <row r="37" spans="1:5" ht="50.15" customHeight="1" x14ac:dyDescent="0.35">
      <c r="B37" s="1" t="s">
        <v>64</v>
      </c>
      <c r="C37" s="2" t="s">
        <v>65</v>
      </c>
      <c r="D37" s="34"/>
      <c r="E37" s="36"/>
    </row>
    <row r="38" spans="1:5" ht="22" customHeight="1" x14ac:dyDescent="0.35">
      <c r="B38" s="1" t="s">
        <v>66</v>
      </c>
      <c r="C38" s="2" t="s">
        <v>67</v>
      </c>
      <c r="D38" s="34"/>
    </row>
    <row r="39" spans="1:5" ht="22" customHeight="1" x14ac:dyDescent="0.35">
      <c r="B39" s="1" t="s">
        <v>68</v>
      </c>
      <c r="C39" s="2" t="s">
        <v>69</v>
      </c>
      <c r="D39" s="34" t="s">
        <v>7</v>
      </c>
    </row>
    <row r="40" spans="1:5" ht="18" customHeight="1" x14ac:dyDescent="0.35">
      <c r="B40" s="37" t="s">
        <v>70</v>
      </c>
      <c r="C40" s="36"/>
      <c r="D40" s="36"/>
      <c r="E40" s="36"/>
    </row>
    <row r="41" spans="1:5" ht="50.15" customHeight="1" x14ac:dyDescent="0.35">
      <c r="B41" s="1" t="s">
        <v>71</v>
      </c>
      <c r="C41" s="2" t="s">
        <v>72</v>
      </c>
      <c r="D41" s="34"/>
      <c r="E41" s="36"/>
    </row>
    <row r="42" spans="1:5" ht="40" customHeight="1" x14ac:dyDescent="0.35">
      <c r="B42" s="1" t="s">
        <v>73</v>
      </c>
      <c r="C42" s="2" t="s">
        <v>74</v>
      </c>
      <c r="D42" s="34"/>
      <c r="E42" s="36"/>
    </row>
    <row r="43" spans="1:5" ht="40" customHeight="1" x14ac:dyDescent="0.35">
      <c r="B43" s="1" t="s">
        <v>75</v>
      </c>
      <c r="C43" s="2" t="s">
        <v>76</v>
      </c>
      <c r="D43" s="34"/>
      <c r="E43" s="36"/>
    </row>
    <row r="44" spans="1:5" ht="18" customHeight="1" x14ac:dyDescent="0.35">
      <c r="B44" s="37" t="s">
        <v>77</v>
      </c>
      <c r="C44" s="36"/>
      <c r="D44" s="36"/>
      <c r="E44" s="36"/>
    </row>
    <row r="45" spans="1:5" ht="22" customHeight="1" x14ac:dyDescent="0.35">
      <c r="B45" s="1" t="s">
        <v>78</v>
      </c>
      <c r="C45" s="2" t="s">
        <v>79</v>
      </c>
      <c r="D45" s="34" t="s">
        <v>7</v>
      </c>
    </row>
    <row r="46" spans="1:5" ht="22" customHeight="1" x14ac:dyDescent="0.35">
      <c r="B46" s="1" t="s">
        <v>80</v>
      </c>
      <c r="C46" s="2" t="s">
        <v>81</v>
      </c>
      <c r="D46" s="34"/>
      <c r="E46" s="29" t="s">
        <v>82</v>
      </c>
    </row>
    <row r="47" spans="1:5" ht="18" customHeight="1" x14ac:dyDescent="0.35">
      <c r="B47" s="37" t="s">
        <v>83</v>
      </c>
      <c r="C47" s="36"/>
      <c r="D47" s="36"/>
      <c r="E47" s="36"/>
    </row>
    <row r="48" spans="1:5" ht="40" customHeight="1" x14ac:dyDescent="0.35">
      <c r="B48" s="1" t="s">
        <v>84</v>
      </c>
      <c r="C48" s="2" t="s">
        <v>85</v>
      </c>
      <c r="D48" s="34"/>
      <c r="E48" s="36"/>
    </row>
    <row r="50" spans="1:5" ht="22" customHeight="1" x14ac:dyDescent="0.35">
      <c r="A50" s="35" t="s">
        <v>388</v>
      </c>
      <c r="B50" s="36"/>
      <c r="C50" s="36"/>
      <c r="D50" s="36"/>
      <c r="E50" s="36"/>
    </row>
    <row r="51" spans="1:5" ht="18" customHeight="1" x14ac:dyDescent="0.35">
      <c r="B51" s="37" t="s">
        <v>86</v>
      </c>
      <c r="C51" s="36"/>
      <c r="D51" s="36"/>
      <c r="E51" s="36"/>
    </row>
    <row r="52" spans="1:5" ht="22" customHeight="1" x14ac:dyDescent="0.35">
      <c r="B52" s="1" t="s">
        <v>87</v>
      </c>
      <c r="C52" s="2" t="s">
        <v>88</v>
      </c>
      <c r="D52" s="34" t="s">
        <v>7</v>
      </c>
    </row>
    <row r="53" spans="1:5" ht="22" customHeight="1" x14ac:dyDescent="0.35">
      <c r="B53" s="1" t="s">
        <v>89</v>
      </c>
      <c r="C53" s="2" t="s">
        <v>90</v>
      </c>
      <c r="D53" s="34" t="s">
        <v>7</v>
      </c>
    </row>
    <row r="54" spans="1:5" ht="22" customHeight="1" x14ac:dyDescent="0.35">
      <c r="B54" s="1" t="s">
        <v>91</v>
      </c>
      <c r="C54" s="2" t="s">
        <v>92</v>
      </c>
      <c r="D54" s="34"/>
      <c r="E54" s="29" t="s">
        <v>93</v>
      </c>
    </row>
    <row r="55" spans="1:5" ht="18" customHeight="1" x14ac:dyDescent="0.35">
      <c r="B55" s="37" t="s">
        <v>94</v>
      </c>
      <c r="C55" s="36"/>
      <c r="D55" s="36"/>
      <c r="E55" s="36"/>
    </row>
    <row r="56" spans="1:5" ht="22" customHeight="1" x14ac:dyDescent="0.35">
      <c r="B56" s="1" t="s">
        <v>95</v>
      </c>
      <c r="C56" s="2" t="s">
        <v>96</v>
      </c>
      <c r="D56" s="34"/>
      <c r="E56" s="29" t="s">
        <v>97</v>
      </c>
    </row>
    <row r="57" spans="1:5" ht="18" customHeight="1" x14ac:dyDescent="0.35">
      <c r="B57" s="37" t="s">
        <v>98</v>
      </c>
      <c r="C57" s="36"/>
      <c r="D57" s="36"/>
      <c r="E57" s="36"/>
    </row>
    <row r="58" spans="1:5" ht="22" customHeight="1" x14ac:dyDescent="0.35">
      <c r="B58" s="1" t="s">
        <v>99</v>
      </c>
      <c r="C58" s="2" t="s">
        <v>100</v>
      </c>
      <c r="D58" s="34" t="s">
        <v>7</v>
      </c>
    </row>
    <row r="60" spans="1:5" ht="22" customHeight="1" x14ac:dyDescent="0.35">
      <c r="A60" s="35" t="s">
        <v>389</v>
      </c>
      <c r="B60" s="36"/>
      <c r="C60" s="36"/>
      <c r="D60" s="36"/>
      <c r="E60" s="36"/>
    </row>
    <row r="61" spans="1:5" ht="18" customHeight="1" x14ac:dyDescent="0.35">
      <c r="B61" s="37" t="s">
        <v>101</v>
      </c>
      <c r="C61" s="36"/>
      <c r="D61" s="36"/>
      <c r="E61" s="36"/>
    </row>
    <row r="62" spans="1:5" ht="22" customHeight="1" x14ac:dyDescent="0.35">
      <c r="B62" s="1" t="s">
        <v>102</v>
      </c>
      <c r="C62" s="2" t="s">
        <v>103</v>
      </c>
      <c r="D62" s="34" t="s">
        <v>7</v>
      </c>
    </row>
    <row r="63" spans="1:5" ht="22" customHeight="1" x14ac:dyDescent="0.35">
      <c r="B63" s="1" t="s">
        <v>104</v>
      </c>
      <c r="C63" s="2" t="s">
        <v>105</v>
      </c>
      <c r="D63" s="34" t="s">
        <v>7</v>
      </c>
    </row>
    <row r="64" spans="1:5" ht="18" customHeight="1" x14ac:dyDescent="0.35">
      <c r="B64" s="37" t="s">
        <v>106</v>
      </c>
      <c r="C64" s="36"/>
      <c r="D64" s="36"/>
      <c r="E64" s="36"/>
    </row>
    <row r="65" spans="1:5" ht="50.15" customHeight="1" x14ac:dyDescent="0.35">
      <c r="B65" s="1" t="s">
        <v>107</v>
      </c>
      <c r="C65" s="2" t="s">
        <v>108</v>
      </c>
      <c r="D65" s="34"/>
      <c r="E65" s="36"/>
    </row>
    <row r="67" spans="1:5" ht="22" customHeight="1" x14ac:dyDescent="0.35">
      <c r="A67" s="35" t="s">
        <v>390</v>
      </c>
      <c r="B67" s="36"/>
      <c r="C67" s="36"/>
      <c r="D67" s="36"/>
      <c r="E67" s="36"/>
    </row>
    <row r="68" spans="1:5" ht="18" customHeight="1" x14ac:dyDescent="0.35">
      <c r="B68" s="37" t="s">
        <v>109</v>
      </c>
      <c r="C68" s="36"/>
      <c r="D68" s="36"/>
      <c r="E68" s="36"/>
    </row>
    <row r="69" spans="1:5" ht="22" customHeight="1" x14ac:dyDescent="0.35">
      <c r="B69" s="1" t="s">
        <v>110</v>
      </c>
      <c r="C69" s="2" t="s">
        <v>111</v>
      </c>
      <c r="D69" s="34"/>
      <c r="E69" s="29" t="s">
        <v>112</v>
      </c>
    </row>
    <row r="70" spans="1:5" ht="50.15" customHeight="1" x14ac:dyDescent="0.35">
      <c r="B70" s="1" t="s">
        <v>113</v>
      </c>
      <c r="C70" s="2" t="s">
        <v>114</v>
      </c>
      <c r="D70" s="34"/>
      <c r="E70" s="36"/>
    </row>
    <row r="71" spans="1:5" ht="18" customHeight="1" x14ac:dyDescent="0.35">
      <c r="B71" s="37" t="s">
        <v>115</v>
      </c>
      <c r="C71" s="36"/>
      <c r="D71" s="36"/>
      <c r="E71" s="36"/>
    </row>
    <row r="72" spans="1:5" ht="22" customHeight="1" x14ac:dyDescent="0.35">
      <c r="B72" s="1" t="s">
        <v>116</v>
      </c>
      <c r="C72" s="2" t="s">
        <v>117</v>
      </c>
      <c r="D72" s="34" t="s">
        <v>7</v>
      </c>
    </row>
    <row r="73" spans="1:5" ht="22" customHeight="1" x14ac:dyDescent="0.35">
      <c r="B73" s="1" t="s">
        <v>118</v>
      </c>
      <c r="C73" s="2" t="s">
        <v>119</v>
      </c>
      <c r="D73" s="34"/>
      <c r="E73" s="29" t="s">
        <v>120</v>
      </c>
    </row>
    <row r="75" spans="1:5" ht="22" customHeight="1" x14ac:dyDescent="0.35">
      <c r="A75" s="41" t="s">
        <v>391</v>
      </c>
      <c r="B75" s="36"/>
      <c r="C75" s="36"/>
      <c r="D75" s="36"/>
      <c r="E75" s="36"/>
    </row>
    <row r="76" spans="1:5" ht="80.150000000000006" customHeight="1" x14ac:dyDescent="0.35">
      <c r="B76" s="1" t="s">
        <v>121</v>
      </c>
      <c r="C76" s="2" t="s">
        <v>122</v>
      </c>
      <c r="D76" s="34"/>
      <c r="E76" s="36"/>
    </row>
    <row r="78" spans="1:5" x14ac:dyDescent="0.35">
      <c r="A78" s="40" t="s">
        <v>123</v>
      </c>
      <c r="B78" s="36"/>
      <c r="C78" s="36"/>
      <c r="D78" s="36"/>
      <c r="E78" s="36"/>
    </row>
  </sheetData>
  <sheetProtection sheet="1" objects="1" scenarios="1" selectLockedCells="1" sort="0" autoFilter="0"/>
  <mergeCells count="70">
    <mergeCell ref="D72"/>
    <mergeCell ref="D16"/>
    <mergeCell ref="A13:E13"/>
    <mergeCell ref="D28"/>
    <mergeCell ref="D26:E26"/>
    <mergeCell ref="D62"/>
    <mergeCell ref="A67:E67"/>
    <mergeCell ref="A78:E78"/>
    <mergeCell ref="D20"/>
    <mergeCell ref="D76:E76"/>
    <mergeCell ref="D69"/>
    <mergeCell ref="D19"/>
    <mergeCell ref="D63"/>
    <mergeCell ref="B47:E47"/>
    <mergeCell ref="A75:E75"/>
    <mergeCell ref="D41:E41"/>
    <mergeCell ref="D70:E70"/>
    <mergeCell ref="D48:E48"/>
    <mergeCell ref="D46"/>
    <mergeCell ref="D22"/>
    <mergeCell ref="D31"/>
    <mergeCell ref="B27:E27"/>
    <mergeCell ref="D45"/>
    <mergeCell ref="D73"/>
    <mergeCell ref="D29"/>
    <mergeCell ref="D65:E65"/>
    <mergeCell ref="D5"/>
    <mergeCell ref="D23"/>
    <mergeCell ref="B36:E36"/>
    <mergeCell ref="B32:E32"/>
    <mergeCell ref="D54"/>
    <mergeCell ref="D10"/>
    <mergeCell ref="A50:E50"/>
    <mergeCell ref="B71:E71"/>
    <mergeCell ref="D43:E43"/>
    <mergeCell ref="D52"/>
    <mergeCell ref="B21:E21"/>
    <mergeCell ref="D6"/>
    <mergeCell ref="D37:E37"/>
    <mergeCell ref="A1:E1"/>
    <mergeCell ref="B55:E55"/>
    <mergeCell ref="B24:E24"/>
    <mergeCell ref="B51:E51"/>
    <mergeCell ref="D38"/>
    <mergeCell ref="A2:E2"/>
    <mergeCell ref="D11"/>
    <mergeCell ref="B14:E14"/>
    <mergeCell ref="D25:E25"/>
    <mergeCell ref="A35:E35"/>
    <mergeCell ref="A4:E4"/>
    <mergeCell ref="D30:E30"/>
    <mergeCell ref="D42:E42"/>
    <mergeCell ref="D17"/>
    <mergeCell ref="D33:E33"/>
    <mergeCell ref="D7"/>
    <mergeCell ref="D8"/>
    <mergeCell ref="A60:E60"/>
    <mergeCell ref="D15"/>
    <mergeCell ref="B64:E64"/>
    <mergeCell ref="B68:E68"/>
    <mergeCell ref="B61:E61"/>
    <mergeCell ref="B57:E57"/>
    <mergeCell ref="B44:E44"/>
    <mergeCell ref="D53"/>
    <mergeCell ref="B40:E40"/>
    <mergeCell ref="D18"/>
    <mergeCell ref="D56"/>
    <mergeCell ref="D58"/>
    <mergeCell ref="D9"/>
    <mergeCell ref="D39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xr:uid="{00000000-0002-0000-0100-000000000000}">
          <x14:formula1>
            <xm:f>'🗂️ Listes'!$A$1:$A$30</xm:f>
          </x14:formula1>
          <xm:sqref>D6</xm:sqref>
        </x14:dataValidation>
        <x14:dataValidation type="list" allowBlank="1" xr:uid="{00000000-0002-0000-0100-000001000000}">
          <x14:formula1>
            <xm:f>'🗂️ Listes'!$B$1:$B$5</xm:f>
          </x14:formula1>
          <xm:sqref>D9</xm:sqref>
        </x14:dataValidation>
        <x14:dataValidation type="list" allowBlank="1" xr:uid="{00000000-0002-0000-0100-000002000000}">
          <x14:formula1>
            <xm:f>'🗂️ Listes'!$C$1:$C$2</xm:f>
          </x14:formula1>
          <xm:sqref>D10</xm:sqref>
        </x14:dataValidation>
        <x14:dataValidation type="list" allowBlank="1" xr:uid="{00000000-0002-0000-0100-000003000000}">
          <x14:formula1>
            <xm:f>'🗂️ Listes'!$N$1:$N$7</xm:f>
          </x14:formula1>
          <xm:sqref>D19</xm:sqref>
        </x14:dataValidation>
        <x14:dataValidation type="list" allowBlank="1" xr:uid="{00000000-0002-0000-0100-000004000000}">
          <x14:formula1>
            <xm:f>'🗂️ Listes'!$E$1:$E$6</xm:f>
          </x14:formula1>
          <xm:sqref>D20</xm:sqref>
        </x14:dataValidation>
        <x14:dataValidation type="list" allowBlank="1" xr:uid="{00000000-0002-0000-0100-000005000000}">
          <x14:formula1>
            <xm:f>'🗂️ Listes'!$F$1:$F$4</xm:f>
          </x14:formula1>
          <xm:sqref>D28</xm:sqref>
        </x14:dataValidation>
        <x14:dataValidation type="list" allowBlank="1" xr:uid="{00000000-0002-0000-0100-000006000000}">
          <x14:formula1>
            <xm:f>'🗂️ Listes'!$G$1:$G$3</xm:f>
          </x14:formula1>
          <xm:sqref>D31</xm:sqref>
        </x14:dataValidation>
        <x14:dataValidation type="list" allowBlank="1" xr:uid="{00000000-0002-0000-0100-000007000000}">
          <x14:formula1>
            <xm:f>'🗂️ Listes'!$I$1:$I$5</xm:f>
          </x14:formula1>
          <xm:sqref>D39</xm:sqref>
        </x14:dataValidation>
        <x14:dataValidation type="list" allowBlank="1" xr:uid="{00000000-0002-0000-0100-000008000000}">
          <x14:formula1>
            <xm:f>'🗂️ Listes'!$K$1:$K$6</xm:f>
          </x14:formula1>
          <xm:sqref>D45</xm:sqref>
        </x14:dataValidation>
        <x14:dataValidation type="list" allowBlank="1" xr:uid="{00000000-0002-0000-0100-000009000000}">
          <x14:formula1>
            <xm:f>'🗂️ Listes'!$D$1:$D$3</xm:f>
          </x14:formula1>
          <xm:sqref>D52 D63</xm:sqref>
        </x14:dataValidation>
        <x14:dataValidation type="list" allowBlank="1" xr:uid="{00000000-0002-0000-0100-00000A000000}">
          <x14:formula1>
            <xm:f>'🗂️ Listes'!$J$1:$J$5</xm:f>
          </x14:formula1>
          <xm:sqref>D53</xm:sqref>
        </x14:dataValidation>
        <x14:dataValidation type="list" allowBlank="1" xr:uid="{00000000-0002-0000-0100-00000B000000}">
          <x14:formula1>
            <xm:f>'🗂️ Listes'!$L$1:$L$3</xm:f>
          </x14:formula1>
          <xm:sqref>D58</xm:sqref>
        </x14:dataValidation>
        <x14:dataValidation type="list" allowBlank="1" xr:uid="{00000000-0002-0000-0100-00000C000000}">
          <x14:formula1>
            <xm:f>'🗂️ Listes'!$H$1:$H$8</xm:f>
          </x14:formula1>
          <xm:sqref>D62</xm:sqref>
        </x14:dataValidation>
        <x14:dataValidation type="list" allowBlank="1" xr:uid="{00000000-0002-0000-0100-00000E000000}">
          <x14:formula1>
            <xm:f>'🗂️ Listes'!$M$1:$M$3</xm:f>
          </x14:formula1>
          <xm:sqref>D72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showGridLines="0" topLeftCell="A7" workbookViewId="0">
      <selection activeCell="D76" sqref="D76:E76"/>
    </sheetView>
  </sheetViews>
  <sheetFormatPr defaultRowHeight="14.5" x14ac:dyDescent="0.35"/>
  <cols>
    <col min="1" max="1" width="5" customWidth="1"/>
    <col min="2" max="2" width="28" customWidth="1"/>
    <col min="3" max="3" width="35" customWidth="1"/>
    <col min="4" max="4" width="28" customWidth="1"/>
    <col min="5" max="6" width="10" customWidth="1"/>
    <col min="7" max="7" width="12" customWidth="1"/>
    <col min="8" max="8" width="35" customWidth="1"/>
  </cols>
  <sheetData>
    <row r="1" spans="1:8" ht="25" customHeight="1" x14ac:dyDescent="0.35">
      <c r="A1" s="50" t="s">
        <v>205</v>
      </c>
      <c r="B1" s="32"/>
      <c r="C1" s="32"/>
      <c r="D1" s="32"/>
      <c r="E1" s="32"/>
      <c r="F1" s="32"/>
      <c r="G1" s="32"/>
      <c r="H1" s="32"/>
    </row>
    <row r="2" spans="1:8" ht="16" customHeight="1" x14ac:dyDescent="0.35">
      <c r="A2" s="47" t="s">
        <v>206</v>
      </c>
      <c r="B2" s="32"/>
      <c r="C2" s="32"/>
      <c r="D2" s="32"/>
      <c r="E2" s="32"/>
      <c r="F2" s="32"/>
      <c r="G2" s="32"/>
      <c r="H2" s="32"/>
    </row>
    <row r="3" spans="1:8" ht="16" customHeight="1" x14ac:dyDescent="0.35">
      <c r="A3" s="44" t="s">
        <v>396</v>
      </c>
      <c r="B3" s="32"/>
      <c r="C3" s="32"/>
      <c r="D3" s="32"/>
      <c r="E3" s="32"/>
      <c r="F3" s="32"/>
      <c r="G3" s="32"/>
      <c r="H3" s="32"/>
    </row>
    <row r="4" spans="1:8" ht="18" customHeight="1" x14ac:dyDescent="0.35">
      <c r="A4" s="4" t="s">
        <v>207</v>
      </c>
      <c r="B4" s="4" t="s">
        <v>208</v>
      </c>
      <c r="C4" s="4" t="s">
        <v>209</v>
      </c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</row>
    <row r="5" spans="1:8" ht="22" customHeight="1" x14ac:dyDescent="0.35">
      <c r="A5" s="1" t="s">
        <v>215</v>
      </c>
      <c r="B5" s="1" t="s">
        <v>216</v>
      </c>
      <c r="C5" s="2" t="s">
        <v>217</v>
      </c>
      <c r="D5" s="2" t="s">
        <v>218</v>
      </c>
      <c r="E5" s="5">
        <v>0.1</v>
      </c>
      <c r="F5" s="6">
        <v>5</v>
      </c>
      <c r="G5" s="7">
        <f t="shared" ref="G5:G19" si="0">ROUND(E5*100,1)</f>
        <v>10</v>
      </c>
      <c r="H5" s="2" t="s">
        <v>219</v>
      </c>
    </row>
    <row r="6" spans="1:8" ht="22" customHeight="1" x14ac:dyDescent="0.35">
      <c r="A6" s="1" t="s">
        <v>220</v>
      </c>
      <c r="C6" s="2" t="s">
        <v>221</v>
      </c>
      <c r="D6" s="2" t="s">
        <v>222</v>
      </c>
      <c r="E6" s="5">
        <v>0.08</v>
      </c>
      <c r="F6" s="6">
        <v>5</v>
      </c>
      <c r="G6" s="7">
        <f t="shared" si="0"/>
        <v>8</v>
      </c>
      <c r="H6" s="2" t="s">
        <v>223</v>
      </c>
    </row>
    <row r="7" spans="1:8" ht="22" customHeight="1" x14ac:dyDescent="0.35">
      <c r="A7" s="1" t="s">
        <v>224</v>
      </c>
      <c r="C7" s="2" t="s">
        <v>225</v>
      </c>
      <c r="D7" s="2" t="s">
        <v>226</v>
      </c>
      <c r="E7" s="5">
        <v>7.0000000000000007E-2</v>
      </c>
      <c r="F7" s="6">
        <v>5</v>
      </c>
      <c r="G7" s="7">
        <f t="shared" si="0"/>
        <v>7</v>
      </c>
      <c r="H7" s="2" t="s">
        <v>227</v>
      </c>
    </row>
    <row r="8" spans="1:8" ht="22" customHeight="1" x14ac:dyDescent="0.35">
      <c r="A8" s="1" t="s">
        <v>228</v>
      </c>
      <c r="C8" s="2" t="s">
        <v>229</v>
      </c>
      <c r="D8" s="2" t="s">
        <v>230</v>
      </c>
      <c r="E8" s="5">
        <v>0.1</v>
      </c>
      <c r="F8" s="6">
        <v>5</v>
      </c>
      <c r="G8" s="7">
        <f t="shared" si="0"/>
        <v>10</v>
      </c>
      <c r="H8" s="2" t="s">
        <v>231</v>
      </c>
    </row>
    <row r="9" spans="1:8" ht="22" customHeight="1" x14ac:dyDescent="0.35">
      <c r="A9" s="1" t="s">
        <v>232</v>
      </c>
      <c r="B9" s="1" t="s">
        <v>233</v>
      </c>
      <c r="C9" s="2" t="s">
        <v>234</v>
      </c>
      <c r="D9" s="2" t="s">
        <v>235</v>
      </c>
      <c r="E9" s="5">
        <v>0.08</v>
      </c>
      <c r="F9" s="6">
        <v>5</v>
      </c>
      <c r="G9" s="7">
        <f t="shared" si="0"/>
        <v>8</v>
      </c>
      <c r="H9" s="2" t="s">
        <v>236</v>
      </c>
    </row>
    <row r="10" spans="1:8" ht="22" customHeight="1" x14ac:dyDescent="0.35">
      <c r="A10" s="1" t="s">
        <v>237</v>
      </c>
      <c r="C10" s="2" t="s">
        <v>238</v>
      </c>
      <c r="D10" s="2" t="s">
        <v>239</v>
      </c>
      <c r="E10" s="5">
        <v>7.0000000000000007E-2</v>
      </c>
      <c r="F10" s="6">
        <v>5</v>
      </c>
      <c r="G10" s="7">
        <f t="shared" si="0"/>
        <v>7</v>
      </c>
      <c r="H10" s="2" t="s">
        <v>240</v>
      </c>
    </row>
    <row r="11" spans="1:8" ht="22" customHeight="1" x14ac:dyDescent="0.35">
      <c r="A11" s="1" t="s">
        <v>241</v>
      </c>
      <c r="C11" s="2" t="s">
        <v>242</v>
      </c>
      <c r="D11" s="2" t="s">
        <v>243</v>
      </c>
      <c r="E11" s="5">
        <v>0.05</v>
      </c>
      <c r="F11" s="6">
        <v>5</v>
      </c>
      <c r="G11" s="7">
        <f t="shared" si="0"/>
        <v>5</v>
      </c>
      <c r="H11" s="2" t="s">
        <v>244</v>
      </c>
    </row>
    <row r="12" spans="1:8" ht="22" customHeight="1" x14ac:dyDescent="0.35">
      <c r="A12" s="1" t="s">
        <v>245</v>
      </c>
      <c r="C12" s="2" t="s">
        <v>246</v>
      </c>
      <c r="D12" s="2" t="s">
        <v>247</v>
      </c>
      <c r="E12" s="5">
        <v>0.05</v>
      </c>
      <c r="F12" s="6">
        <v>5</v>
      </c>
      <c r="G12" s="7">
        <f t="shared" si="0"/>
        <v>5</v>
      </c>
      <c r="H12" s="2" t="s">
        <v>248</v>
      </c>
    </row>
    <row r="13" spans="1:8" ht="22" customHeight="1" x14ac:dyDescent="0.35">
      <c r="A13" s="1" t="s">
        <v>249</v>
      </c>
      <c r="B13" s="1" t="s">
        <v>250</v>
      </c>
      <c r="C13" s="2" t="s">
        <v>251</v>
      </c>
      <c r="D13" s="2" t="s">
        <v>252</v>
      </c>
      <c r="E13" s="5">
        <v>0.08</v>
      </c>
      <c r="F13" s="6">
        <v>5</v>
      </c>
      <c r="G13" s="7">
        <f t="shared" si="0"/>
        <v>8</v>
      </c>
      <c r="H13" s="2" t="s">
        <v>253</v>
      </c>
    </row>
    <row r="14" spans="1:8" ht="22" customHeight="1" x14ac:dyDescent="0.35">
      <c r="A14" s="1" t="s">
        <v>254</v>
      </c>
      <c r="C14" s="2" t="s">
        <v>255</v>
      </c>
      <c r="D14" s="2" t="s">
        <v>256</v>
      </c>
      <c r="E14" s="5">
        <v>7.0000000000000007E-2</v>
      </c>
      <c r="F14" s="6">
        <v>5</v>
      </c>
      <c r="G14" s="7">
        <f t="shared" si="0"/>
        <v>7</v>
      </c>
      <c r="H14" s="2" t="s">
        <v>257</v>
      </c>
    </row>
    <row r="15" spans="1:8" ht="22" customHeight="1" x14ac:dyDescent="0.35">
      <c r="A15" s="1" t="s">
        <v>258</v>
      </c>
      <c r="C15" s="2" t="s">
        <v>259</v>
      </c>
      <c r="D15" s="2" t="s">
        <v>260</v>
      </c>
      <c r="E15" s="5">
        <v>0.05</v>
      </c>
      <c r="F15" s="6">
        <v>5</v>
      </c>
      <c r="G15" s="7">
        <f t="shared" si="0"/>
        <v>5</v>
      </c>
      <c r="H15" s="2" t="s">
        <v>261</v>
      </c>
    </row>
    <row r="16" spans="1:8" ht="22" customHeight="1" x14ac:dyDescent="0.35">
      <c r="A16" s="1" t="s">
        <v>262</v>
      </c>
      <c r="B16" s="1" t="s">
        <v>263</v>
      </c>
      <c r="C16" s="2" t="s">
        <v>264</v>
      </c>
      <c r="D16" s="2" t="s">
        <v>265</v>
      </c>
      <c r="E16" s="5">
        <v>0.06</v>
      </c>
      <c r="F16" s="6">
        <v>5</v>
      </c>
      <c r="G16" s="7">
        <f t="shared" si="0"/>
        <v>6</v>
      </c>
      <c r="H16" s="2" t="s">
        <v>266</v>
      </c>
    </row>
    <row r="17" spans="1:8" ht="22" customHeight="1" x14ac:dyDescent="0.35">
      <c r="A17" s="1" t="s">
        <v>267</v>
      </c>
      <c r="C17" s="2" t="s">
        <v>268</v>
      </c>
      <c r="D17" s="2" t="s">
        <v>269</v>
      </c>
      <c r="E17" s="5">
        <v>0.04</v>
      </c>
      <c r="F17" s="6">
        <v>5</v>
      </c>
      <c r="G17" s="7">
        <f t="shared" si="0"/>
        <v>4</v>
      </c>
      <c r="H17" s="2" t="s">
        <v>270</v>
      </c>
    </row>
    <row r="18" spans="1:8" ht="22" customHeight="1" x14ac:dyDescent="0.35">
      <c r="A18" s="1" t="s">
        <v>271</v>
      </c>
      <c r="B18" s="1" t="s">
        <v>272</v>
      </c>
      <c r="C18" s="2" t="s">
        <v>273</v>
      </c>
      <c r="D18" s="2" t="s">
        <v>274</v>
      </c>
      <c r="E18" s="5">
        <v>0.06</v>
      </c>
      <c r="F18" s="6">
        <v>5</v>
      </c>
      <c r="G18" s="7">
        <f t="shared" si="0"/>
        <v>6</v>
      </c>
      <c r="H18" s="2" t="s">
        <v>275</v>
      </c>
    </row>
    <row r="19" spans="1:8" ht="22" customHeight="1" x14ac:dyDescent="0.35">
      <c r="A19" s="1" t="s">
        <v>276</v>
      </c>
      <c r="C19" s="2" t="s">
        <v>277</v>
      </c>
      <c r="D19" s="2" t="s">
        <v>278</v>
      </c>
      <c r="E19" s="5">
        <v>0.04</v>
      </c>
      <c r="F19" s="6">
        <v>5</v>
      </c>
      <c r="G19" s="7">
        <f t="shared" si="0"/>
        <v>4</v>
      </c>
      <c r="H19" s="2" t="s">
        <v>279</v>
      </c>
    </row>
    <row r="20" spans="1:8" ht="22" customHeight="1" x14ac:dyDescent="0.35">
      <c r="A20" s="48" t="s">
        <v>280</v>
      </c>
      <c r="B20" s="32"/>
      <c r="C20" s="32"/>
      <c r="D20" s="32"/>
      <c r="E20" s="8">
        <f>SUM(E5:E19)</f>
        <v>1.0000000000000002</v>
      </c>
      <c r="G20" s="9">
        <f>ROUND(SUM(G5:G19),0)</f>
        <v>100</v>
      </c>
    </row>
    <row r="21" spans="1:8" ht="18" customHeight="1" x14ac:dyDescent="0.35">
      <c r="B21" s="49" t="s">
        <v>397</v>
      </c>
      <c r="C21" s="32"/>
      <c r="D21" s="32"/>
      <c r="E21" s="8">
        <f>SUM(E5:E19)</f>
        <v>1.0000000000000002</v>
      </c>
    </row>
    <row r="23" spans="1:8" ht="20.149999999999999" customHeight="1" x14ac:dyDescent="0.35">
      <c r="A23" s="51" t="s">
        <v>281</v>
      </c>
      <c r="B23" s="32"/>
      <c r="C23" s="32"/>
      <c r="D23" s="32"/>
      <c r="E23" s="32"/>
      <c r="F23" s="32"/>
      <c r="G23" s="32"/>
      <c r="H23" s="32"/>
    </row>
    <row r="24" spans="1:8" ht="18" customHeight="1" x14ac:dyDescent="0.35">
      <c r="A24" s="10" t="s">
        <v>282</v>
      </c>
      <c r="B24" s="11" t="s">
        <v>392</v>
      </c>
      <c r="C24" s="45" t="s">
        <v>283</v>
      </c>
      <c r="D24" s="32"/>
      <c r="E24" s="32"/>
      <c r="F24" s="32"/>
      <c r="G24" s="32"/>
      <c r="H24" s="32"/>
    </row>
    <row r="25" spans="1:8" ht="18" customHeight="1" x14ac:dyDescent="0.35">
      <c r="A25" s="12" t="s">
        <v>284</v>
      </c>
      <c r="B25" s="13" t="s">
        <v>393</v>
      </c>
      <c r="C25" s="42" t="s">
        <v>285</v>
      </c>
      <c r="D25" s="32"/>
      <c r="E25" s="32"/>
      <c r="F25" s="32"/>
      <c r="G25" s="32"/>
      <c r="H25" s="32"/>
    </row>
    <row r="26" spans="1:8" ht="18" customHeight="1" x14ac:dyDescent="0.35">
      <c r="A26" s="14" t="s">
        <v>286</v>
      </c>
      <c r="B26" s="15" t="s">
        <v>394</v>
      </c>
      <c r="C26" s="43" t="s">
        <v>287</v>
      </c>
      <c r="D26" s="32"/>
      <c r="E26" s="32"/>
      <c r="F26" s="32"/>
      <c r="G26" s="32"/>
      <c r="H26" s="32"/>
    </row>
    <row r="27" spans="1:8" ht="18" customHeight="1" x14ac:dyDescent="0.35">
      <c r="A27" s="16" t="s">
        <v>288</v>
      </c>
      <c r="B27" s="17" t="s">
        <v>395</v>
      </c>
      <c r="C27" s="46" t="s">
        <v>289</v>
      </c>
      <c r="D27" s="32"/>
      <c r="E27" s="32"/>
      <c r="F27" s="32"/>
      <c r="G27" s="32"/>
      <c r="H27" s="32"/>
    </row>
  </sheetData>
  <mergeCells count="10">
    <mergeCell ref="A2:H2"/>
    <mergeCell ref="A20:D20"/>
    <mergeCell ref="B21:D21"/>
    <mergeCell ref="A1:H1"/>
    <mergeCell ref="A23:H23"/>
    <mergeCell ref="C25:H25"/>
    <mergeCell ref="C26:H26"/>
    <mergeCell ref="A3:H3"/>
    <mergeCell ref="C24:H24"/>
    <mergeCell ref="C27:H2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showGridLines="0" workbookViewId="0">
      <selection activeCell="D76" sqref="D76:E76"/>
    </sheetView>
  </sheetViews>
  <sheetFormatPr defaultRowHeight="14.5" x14ac:dyDescent="0.35"/>
  <cols>
    <col min="1" max="1" width="5" customWidth="1"/>
    <col min="2" max="2" width="30" customWidth="1"/>
    <col min="3" max="5" width="14" customWidth="1"/>
    <col min="6" max="6" width="25" customWidth="1"/>
  </cols>
  <sheetData>
    <row r="1" spans="1:6" ht="25" customHeight="1" x14ac:dyDescent="0.35">
      <c r="A1" s="50" t="s">
        <v>290</v>
      </c>
      <c r="B1" s="32"/>
      <c r="C1" s="32"/>
      <c r="D1" s="32"/>
      <c r="E1" s="32"/>
      <c r="F1" s="32"/>
    </row>
    <row r="2" spans="1:6" ht="18" customHeight="1" x14ac:dyDescent="0.35">
      <c r="B2" s="4" t="s">
        <v>291</v>
      </c>
      <c r="C2" s="4" t="s">
        <v>292</v>
      </c>
      <c r="D2" s="4" t="s">
        <v>293</v>
      </c>
      <c r="E2" s="4" t="s">
        <v>294</v>
      </c>
      <c r="F2" s="4" t="s">
        <v>295</v>
      </c>
    </row>
    <row r="3" spans="1:6" ht="22" customHeight="1" x14ac:dyDescent="0.35">
      <c r="B3" s="1" t="s">
        <v>296</v>
      </c>
      <c r="C3" s="7">
        <f>ROUND(SUM('🎯 Évaluation Comité'!F8,'🎯 Évaluation Comité'!F9,'🎯 Évaluation Comité'!F10,'🎯 Évaluation Comité'!F11),1)</f>
        <v>0</v>
      </c>
      <c r="D3" s="6">
        <v>35</v>
      </c>
      <c r="E3" s="18">
        <f t="shared" ref="E3:E8" si="0">ROUND(C3/D3*100,0)</f>
        <v>0</v>
      </c>
      <c r="F3" s="19" t="str">
        <f>REPT("█",ROUND(E3/5,0))&amp;REPT("░",20-ROUND(E3/5,0))</f>
        <v>░░░░░░░░░░░░░░░░░░░░</v>
      </c>
    </row>
    <row r="4" spans="1:6" ht="22" customHeight="1" x14ac:dyDescent="0.35">
      <c r="B4" s="1" t="s">
        <v>297</v>
      </c>
      <c r="C4" s="7">
        <f>ROUND(SUM('🎯 Évaluation Comité'!F13,'🎯 Évaluation Comité'!F14,'🎯 Évaluation Comité'!F15,'🎯 Évaluation Comité'!F16),1)</f>
        <v>0</v>
      </c>
      <c r="D4" s="6">
        <v>25</v>
      </c>
      <c r="E4" s="18">
        <f t="shared" si="0"/>
        <v>0</v>
      </c>
      <c r="F4" s="19" t="str">
        <f>REPT("█",ROUND(E4/5,0))&amp;REPT("░",20-ROUND(E4/5,0))</f>
        <v>░░░░░░░░░░░░░░░░░░░░</v>
      </c>
    </row>
    <row r="5" spans="1:6" ht="22" customHeight="1" x14ac:dyDescent="0.35">
      <c r="B5" s="1" t="s">
        <v>298</v>
      </c>
      <c r="C5" s="7">
        <f>ROUND(SUM('🎯 Évaluation Comité'!F18,'🎯 Évaluation Comité'!F19,'🎯 Évaluation Comité'!F20),1)</f>
        <v>0</v>
      </c>
      <c r="D5" s="6">
        <v>20</v>
      </c>
      <c r="E5" s="18">
        <f t="shared" si="0"/>
        <v>0</v>
      </c>
      <c r="F5" s="19" t="str">
        <f>REPT("█",ROUND(E5/5,0))&amp;REPT("░",20-ROUND(E5/5,0))</f>
        <v>░░░░░░░░░░░░░░░░░░░░</v>
      </c>
    </row>
    <row r="6" spans="1:6" ht="22" customHeight="1" x14ac:dyDescent="0.35">
      <c r="B6" s="1" t="s">
        <v>299</v>
      </c>
      <c r="C6" s="7">
        <f>ROUND(SUM('🎯 Évaluation Comité'!F22,'🎯 Évaluation Comité'!F23),1)</f>
        <v>0</v>
      </c>
      <c r="D6" s="6">
        <v>10</v>
      </c>
      <c r="E6" s="18">
        <f t="shared" si="0"/>
        <v>0</v>
      </c>
      <c r="F6" s="19" t="str">
        <f>REPT("█",ROUND(E6/5,0))&amp;REPT("░",20-ROUND(E6/5,0))</f>
        <v>░░░░░░░░░░░░░░░░░░░░</v>
      </c>
    </row>
    <row r="7" spans="1:6" ht="22" customHeight="1" x14ac:dyDescent="0.35">
      <c r="B7" s="1" t="s">
        <v>300</v>
      </c>
      <c r="C7" s="7">
        <f>ROUND(SUM('🎯 Évaluation Comité'!F25,'🎯 Évaluation Comité'!F26),1)</f>
        <v>0</v>
      </c>
      <c r="D7" s="6">
        <v>10</v>
      </c>
      <c r="E7" s="18">
        <f t="shared" si="0"/>
        <v>0</v>
      </c>
      <c r="F7" s="19" t="str">
        <f>REPT("█",ROUND(E7/5,0))&amp;REPT("░",20-ROUND(E7/5,0))</f>
        <v>░░░░░░░░░░░░░░░░░░░░</v>
      </c>
    </row>
    <row r="8" spans="1:6" ht="24" customHeight="1" x14ac:dyDescent="0.35">
      <c r="A8" s="48" t="s">
        <v>301</v>
      </c>
      <c r="B8" s="32"/>
      <c r="C8" s="20">
        <f>ROUND(SUM(C3,C4,C5,C6,C7),1)</f>
        <v>0</v>
      </c>
      <c r="D8" s="21">
        <v>100</v>
      </c>
      <c r="E8" s="9">
        <f t="shared" si="0"/>
        <v>0</v>
      </c>
    </row>
    <row r="9" spans="1:6" ht="22" customHeight="1" x14ac:dyDescent="0.35">
      <c r="B9" s="52" t="str">
        <f>IF(C8&gt;=75,"🏆 EXCELLENT — Recommandé pour sélection prioritaire",IF(C8&gt;=55,"✅ PROMETTEUR — À convoquer en entretien",IF(C8&gt;=35,"🔶 À DÉVELOPPER — Réserve ou accompagnement partiel possible","⚠️ INSUFFISANT — Non retenu")))</f>
        <v>⚠️ INSUFFISANT — Non retenu</v>
      </c>
      <c r="C9" s="32"/>
      <c r="D9" s="32"/>
      <c r="E9" s="32"/>
      <c r="F9" s="32"/>
    </row>
  </sheetData>
  <mergeCells count="3">
    <mergeCell ref="A8:B8"/>
    <mergeCell ref="B9:F9"/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showGridLines="0" topLeftCell="A18" workbookViewId="0">
      <selection activeCell="C23" sqref="C23"/>
    </sheetView>
  </sheetViews>
  <sheetFormatPr defaultRowHeight="14.5" x14ac:dyDescent="0.35"/>
  <cols>
    <col min="1" max="1" width="8" customWidth="1"/>
    <col min="2" max="2" width="60" customWidth="1"/>
    <col min="3" max="3" width="45" style="27" customWidth="1"/>
    <col min="4" max="4" width="10" customWidth="1"/>
  </cols>
  <sheetData>
    <row r="1" spans="1:4" ht="25" customHeight="1" x14ac:dyDescent="0.35">
      <c r="A1" s="55" t="s">
        <v>418</v>
      </c>
      <c r="B1" s="36"/>
      <c r="C1" s="36"/>
      <c r="D1" s="36"/>
    </row>
    <row r="2" spans="1:4" ht="16" customHeight="1" x14ac:dyDescent="0.35">
      <c r="A2" s="54" t="s">
        <v>348</v>
      </c>
      <c r="B2" s="36"/>
      <c r="C2" s="36"/>
      <c r="D2" s="36"/>
    </row>
    <row r="3" spans="1:4" ht="18" customHeight="1" x14ac:dyDescent="0.35">
      <c r="A3" s="4" t="s">
        <v>207</v>
      </c>
      <c r="B3" s="4" t="s">
        <v>349</v>
      </c>
      <c r="C3" s="30" t="s">
        <v>350</v>
      </c>
      <c r="D3" s="4" t="s">
        <v>351</v>
      </c>
    </row>
    <row r="4" spans="1:4" ht="18" customHeight="1" x14ac:dyDescent="0.35">
      <c r="A4" s="53" t="s">
        <v>412</v>
      </c>
      <c r="B4" s="36"/>
      <c r="C4" s="36"/>
      <c r="D4" s="36"/>
    </row>
    <row r="5" spans="1:4" ht="30" customHeight="1" x14ac:dyDescent="0.35">
      <c r="A5" s="1" t="s">
        <v>2</v>
      </c>
      <c r="B5" s="2" t="s">
        <v>352</v>
      </c>
      <c r="C5" s="28"/>
      <c r="D5" s="3"/>
    </row>
    <row r="6" spans="1:4" ht="30" customHeight="1" x14ac:dyDescent="0.35">
      <c r="A6" s="1" t="s">
        <v>5</v>
      </c>
      <c r="B6" s="2" t="s">
        <v>353</v>
      </c>
      <c r="C6" s="28"/>
      <c r="D6" s="3"/>
    </row>
    <row r="7" spans="1:4" ht="30" customHeight="1" x14ac:dyDescent="0.35">
      <c r="A7" s="1" t="s">
        <v>8</v>
      </c>
      <c r="B7" s="2" t="s">
        <v>354</v>
      </c>
      <c r="C7" s="28"/>
      <c r="D7" s="3"/>
    </row>
    <row r="8" spans="1:4" ht="18" customHeight="1" x14ac:dyDescent="0.35">
      <c r="A8" s="53" t="s">
        <v>413</v>
      </c>
      <c r="B8" s="36"/>
      <c r="C8" s="36"/>
      <c r="D8" s="36"/>
    </row>
    <row r="9" spans="1:4" ht="30" customHeight="1" x14ac:dyDescent="0.35">
      <c r="A9" s="1" t="s">
        <v>355</v>
      </c>
      <c r="B9" s="2" t="s">
        <v>356</v>
      </c>
      <c r="C9" s="28"/>
      <c r="D9" s="3"/>
    </row>
    <row r="10" spans="1:4" ht="30" customHeight="1" x14ac:dyDescent="0.35">
      <c r="A10" s="1" t="s">
        <v>14</v>
      </c>
      <c r="B10" s="2" t="s">
        <v>357</v>
      </c>
      <c r="C10" s="28"/>
      <c r="D10" s="3"/>
    </row>
    <row r="11" spans="1:4" ht="30" customHeight="1" x14ac:dyDescent="0.35">
      <c r="A11" s="1" t="s">
        <v>16</v>
      </c>
      <c r="B11" s="2" t="s">
        <v>358</v>
      </c>
      <c r="C11" s="28"/>
      <c r="D11" s="3"/>
    </row>
    <row r="12" spans="1:4" ht="18" customHeight="1" x14ac:dyDescent="0.35">
      <c r="A12" s="53" t="s">
        <v>414</v>
      </c>
      <c r="B12" s="36"/>
      <c r="C12" s="36"/>
      <c r="D12" s="36"/>
    </row>
    <row r="13" spans="1:4" ht="30" customHeight="1" x14ac:dyDescent="0.35">
      <c r="A13" s="1" t="s">
        <v>18</v>
      </c>
      <c r="B13" s="2" t="s">
        <v>359</v>
      </c>
      <c r="C13" s="28"/>
      <c r="D13" s="3"/>
    </row>
    <row r="14" spans="1:4" ht="30" customHeight="1" x14ac:dyDescent="0.35">
      <c r="A14" s="1" t="s">
        <v>22</v>
      </c>
      <c r="B14" s="2" t="s">
        <v>360</v>
      </c>
      <c r="C14" s="28"/>
      <c r="D14" s="3"/>
    </row>
    <row r="15" spans="1:4" ht="30" customHeight="1" x14ac:dyDescent="0.35">
      <c r="A15" s="1" t="s">
        <v>25</v>
      </c>
      <c r="B15" s="2" t="s">
        <v>361</v>
      </c>
      <c r="C15" s="28"/>
      <c r="D15" s="3"/>
    </row>
    <row r="16" spans="1:4" ht="18" customHeight="1" x14ac:dyDescent="0.35">
      <c r="A16" s="53" t="s">
        <v>415</v>
      </c>
      <c r="B16" s="36"/>
      <c r="C16" s="36"/>
      <c r="D16" s="36"/>
    </row>
    <row r="17" spans="1:4" ht="30" customHeight="1" x14ac:dyDescent="0.35">
      <c r="A17" s="1" t="s">
        <v>362</v>
      </c>
      <c r="B17" s="2" t="s">
        <v>363</v>
      </c>
      <c r="C17" s="28"/>
      <c r="D17" s="3"/>
    </row>
    <row r="18" spans="1:4" ht="30" customHeight="1" x14ac:dyDescent="0.35">
      <c r="A18" s="1" t="s">
        <v>364</v>
      </c>
      <c r="B18" s="2" t="s">
        <v>365</v>
      </c>
      <c r="C18" s="28"/>
      <c r="D18" s="3"/>
    </row>
    <row r="19" spans="1:4" ht="30" customHeight="1" x14ac:dyDescent="0.35">
      <c r="A19" s="1" t="s">
        <v>34</v>
      </c>
      <c r="B19" s="2" t="s">
        <v>366</v>
      </c>
      <c r="C19" s="28"/>
      <c r="D19" s="3"/>
    </row>
    <row r="20" spans="1:4" ht="18" customHeight="1" x14ac:dyDescent="0.35">
      <c r="A20" s="53" t="s">
        <v>416</v>
      </c>
      <c r="B20" s="36"/>
      <c r="C20" s="36"/>
      <c r="D20" s="36"/>
    </row>
    <row r="21" spans="1:4" ht="30" customHeight="1" x14ac:dyDescent="0.35">
      <c r="A21" s="1" t="s">
        <v>36</v>
      </c>
      <c r="B21" s="2" t="s">
        <v>367</v>
      </c>
      <c r="C21" s="28"/>
      <c r="D21" s="3"/>
    </row>
    <row r="22" spans="1:4" ht="30" customHeight="1" x14ac:dyDescent="0.35">
      <c r="A22" s="1" t="s">
        <v>39</v>
      </c>
      <c r="B22" s="2" t="s">
        <v>368</v>
      </c>
      <c r="C22" s="28"/>
      <c r="D22" s="3"/>
    </row>
    <row r="23" spans="1:4" ht="30" customHeight="1" x14ac:dyDescent="0.35">
      <c r="A23" s="1" t="s">
        <v>42</v>
      </c>
      <c r="B23" s="2" t="s">
        <v>369</v>
      </c>
      <c r="C23" s="28"/>
      <c r="D23" s="3"/>
    </row>
    <row r="24" spans="1:4" ht="18" customHeight="1" x14ac:dyDescent="0.35">
      <c r="A24" s="53" t="s">
        <v>417</v>
      </c>
      <c r="B24" s="36"/>
      <c r="C24" s="36"/>
      <c r="D24" s="36"/>
    </row>
    <row r="25" spans="1:4" ht="30" customHeight="1" x14ac:dyDescent="0.35">
      <c r="A25" s="1" t="s">
        <v>370</v>
      </c>
      <c r="B25" s="2" t="s">
        <v>371</v>
      </c>
      <c r="C25" s="28"/>
      <c r="D25" s="3"/>
    </row>
    <row r="26" spans="1:4" ht="30" customHeight="1" x14ac:dyDescent="0.35">
      <c r="A26" s="1" t="s">
        <v>372</v>
      </c>
      <c r="B26" s="2" t="s">
        <v>373</v>
      </c>
      <c r="C26" s="28"/>
      <c r="D26" s="3"/>
    </row>
    <row r="27" spans="1:4" ht="30" customHeight="1" x14ac:dyDescent="0.35">
      <c r="A27" s="1" t="s">
        <v>51</v>
      </c>
      <c r="B27" s="2" t="s">
        <v>374</v>
      </c>
      <c r="C27" s="28"/>
      <c r="D27" s="3"/>
    </row>
  </sheetData>
  <sheetProtection sheet="1" objects="1" scenarios="1" selectLockedCells="1" sort="0" autoFilter="0"/>
  <mergeCells count="8">
    <mergeCell ref="A24:D24"/>
    <mergeCell ref="A2:D2"/>
    <mergeCell ref="A16:D16"/>
    <mergeCell ref="A1:D1"/>
    <mergeCell ref="A8:D8"/>
    <mergeCell ref="A12:D12"/>
    <mergeCell ref="A4:D4"/>
    <mergeCell ref="A20:D2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showGridLines="0" topLeftCell="A23" workbookViewId="0">
      <selection activeCell="D76" sqref="D76:E76"/>
    </sheetView>
  </sheetViews>
  <sheetFormatPr defaultRowHeight="14.5" x14ac:dyDescent="0.35"/>
  <cols>
    <col min="1" max="1" width="15.54296875" bestFit="1" customWidth="1"/>
    <col min="2" max="3" width="35" customWidth="1"/>
    <col min="4" max="5" width="12" customWidth="1"/>
    <col min="6" max="6" width="15" customWidth="1"/>
    <col min="7" max="7" width="30" customWidth="1"/>
  </cols>
  <sheetData>
    <row r="1" spans="1:7" ht="25" customHeight="1" x14ac:dyDescent="0.35">
      <c r="A1" s="50" t="s">
        <v>375</v>
      </c>
      <c r="B1" s="32"/>
      <c r="C1" s="32"/>
      <c r="D1" s="32"/>
      <c r="E1" s="32"/>
      <c r="F1" s="32"/>
      <c r="G1" s="32"/>
    </row>
    <row r="2" spans="1:7" ht="16" customHeight="1" x14ac:dyDescent="0.35">
      <c r="A2" s="58" t="s">
        <v>376</v>
      </c>
      <c r="B2" s="32"/>
      <c r="C2" s="32"/>
      <c r="D2" s="32"/>
      <c r="E2" s="32"/>
      <c r="F2" s="32"/>
      <c r="G2" s="32"/>
    </row>
    <row r="3" spans="1:7" ht="20.149999999999999" customHeight="1" x14ac:dyDescent="0.35">
      <c r="A3" s="22" t="s">
        <v>377</v>
      </c>
      <c r="B3" s="57"/>
      <c r="C3" s="32"/>
      <c r="D3" s="22" t="s">
        <v>378</v>
      </c>
      <c r="E3" s="3"/>
    </row>
    <row r="4" spans="1:7" ht="20.149999999999999" customHeight="1" x14ac:dyDescent="0.35">
      <c r="A4" s="22" t="s">
        <v>379</v>
      </c>
      <c r="B4" s="57"/>
      <c r="C4" s="32"/>
      <c r="D4" s="32"/>
    </row>
    <row r="5" spans="1:7" ht="14.15" customHeight="1" x14ac:dyDescent="0.35">
      <c r="A5" s="59" t="s">
        <v>380</v>
      </c>
      <c r="B5" s="32"/>
      <c r="C5" s="32"/>
      <c r="D5" s="32"/>
      <c r="E5" s="32"/>
      <c r="F5" s="32"/>
      <c r="G5" s="32"/>
    </row>
    <row r="6" spans="1:7" ht="18" customHeight="1" x14ac:dyDescent="0.35">
      <c r="A6" s="4" t="s">
        <v>207</v>
      </c>
      <c r="B6" s="4" t="s">
        <v>381</v>
      </c>
      <c r="C6" s="4" t="s">
        <v>210</v>
      </c>
      <c r="D6" s="4" t="s">
        <v>211</v>
      </c>
      <c r="E6" s="4" t="s">
        <v>382</v>
      </c>
      <c r="F6" s="4" t="s">
        <v>383</v>
      </c>
      <c r="G6" s="4" t="s">
        <v>384</v>
      </c>
    </row>
    <row r="7" spans="1:7" ht="18" customHeight="1" x14ac:dyDescent="0.35">
      <c r="A7" s="23"/>
      <c r="B7" s="56" t="str">
        <f>"  ▸  S1 — FONDATEURS &amp; ÉQUIPE   ["&amp;TEXT(ROUND(SUM(' Pondération'!G5:G8),0),"0")&amp;" pts]"</f>
        <v xml:space="preserve">  ▸  S1 — FONDATEURS &amp; ÉQUIPE   [35 pts]</v>
      </c>
      <c r="C7" s="32"/>
      <c r="D7" s="32"/>
      <c r="E7" s="32"/>
      <c r="F7" s="32"/>
      <c r="G7" s="32"/>
    </row>
    <row r="8" spans="1:7" ht="22" customHeight="1" x14ac:dyDescent="0.35">
      <c r="A8" s="1" t="s">
        <v>215</v>
      </c>
      <c r="B8" s="2" t="s">
        <v>217</v>
      </c>
      <c r="C8" s="2" t="s">
        <v>218</v>
      </c>
      <c r="D8" s="5">
        <f>' Pondération'!E5</f>
        <v>0.1</v>
      </c>
      <c r="E8" s="24">
        <v>0</v>
      </c>
      <c r="F8" s="25">
        <f>ROUND(E8/5*D8*100,2)</f>
        <v>0</v>
      </c>
      <c r="G8" s="26"/>
    </row>
    <row r="9" spans="1:7" ht="22" customHeight="1" x14ac:dyDescent="0.35">
      <c r="A9" s="1" t="s">
        <v>220</v>
      </c>
      <c r="B9" s="2" t="s">
        <v>221</v>
      </c>
      <c r="C9" s="2" t="s">
        <v>222</v>
      </c>
      <c r="D9" s="5">
        <f>' Pondération'!E6</f>
        <v>0.08</v>
      </c>
      <c r="E9" s="24">
        <v>0</v>
      </c>
      <c r="F9" s="25">
        <f>ROUND(E9/5*D9*100,2)</f>
        <v>0</v>
      </c>
      <c r="G9" s="26"/>
    </row>
    <row r="10" spans="1:7" ht="22" customHeight="1" x14ac:dyDescent="0.35">
      <c r="A10" s="1" t="s">
        <v>224</v>
      </c>
      <c r="B10" s="2" t="s">
        <v>225</v>
      </c>
      <c r="C10" s="2" t="s">
        <v>226</v>
      </c>
      <c r="D10" s="5">
        <f>' Pondération'!E7</f>
        <v>7.0000000000000007E-2</v>
      </c>
      <c r="E10" s="24">
        <v>0</v>
      </c>
      <c r="F10" s="25">
        <f>ROUND(E10/5*D10*100,2)</f>
        <v>0</v>
      </c>
      <c r="G10" s="26"/>
    </row>
    <row r="11" spans="1:7" ht="22" customHeight="1" x14ac:dyDescent="0.35">
      <c r="A11" s="1" t="s">
        <v>228</v>
      </c>
      <c r="B11" s="2" t="s">
        <v>229</v>
      </c>
      <c r="C11" s="2" t="s">
        <v>230</v>
      </c>
      <c r="D11" s="5">
        <f>' Pondération'!E8</f>
        <v>0.1</v>
      </c>
      <c r="E11" s="24">
        <v>0</v>
      </c>
      <c r="F11" s="25">
        <f>ROUND(E11/5*D11*100,2)</f>
        <v>0</v>
      </c>
      <c r="G11" s="26"/>
    </row>
    <row r="12" spans="1:7" ht="18" customHeight="1" x14ac:dyDescent="0.35">
      <c r="A12" s="23"/>
      <c r="B12" s="56" t="str">
        <f>"  ▸  S2 — IDÉE &amp; SOLUTION   ["&amp;TEXT(ROUND(SUM(' Pondération'!G9:G12),0),"0")&amp;" pts]"</f>
        <v xml:space="preserve">  ▸  S2 — IDÉE &amp; SOLUTION   [25 pts]</v>
      </c>
      <c r="C12" s="32"/>
      <c r="D12" s="32"/>
      <c r="E12" s="32"/>
      <c r="F12" s="32"/>
      <c r="G12" s="32"/>
    </row>
    <row r="13" spans="1:7" ht="22" customHeight="1" x14ac:dyDescent="0.35">
      <c r="A13" s="1" t="s">
        <v>232</v>
      </c>
      <c r="B13" s="2" t="s">
        <v>234</v>
      </c>
      <c r="C13" s="2" t="s">
        <v>235</v>
      </c>
      <c r="D13" s="5">
        <f>' Pondération'!E9</f>
        <v>0.08</v>
      </c>
      <c r="E13" s="24">
        <v>0</v>
      </c>
      <c r="F13" s="25">
        <f>ROUND(E13/5*D13*100,2)</f>
        <v>0</v>
      </c>
      <c r="G13" s="26"/>
    </row>
    <row r="14" spans="1:7" ht="22" customHeight="1" x14ac:dyDescent="0.35">
      <c r="A14" s="1" t="s">
        <v>237</v>
      </c>
      <c r="B14" s="2" t="s">
        <v>238</v>
      </c>
      <c r="C14" s="2" t="s">
        <v>239</v>
      </c>
      <c r="D14" s="5">
        <f>' Pondération'!E10</f>
        <v>7.0000000000000007E-2</v>
      </c>
      <c r="E14" s="24">
        <v>0</v>
      </c>
      <c r="F14" s="25">
        <f>ROUND(E14/5*D14*100,2)</f>
        <v>0</v>
      </c>
      <c r="G14" s="26"/>
    </row>
    <row r="15" spans="1:7" ht="22" customHeight="1" x14ac:dyDescent="0.35">
      <c r="A15" s="1" t="s">
        <v>241</v>
      </c>
      <c r="B15" s="2" t="s">
        <v>242</v>
      </c>
      <c r="C15" s="2" t="s">
        <v>243</v>
      </c>
      <c r="D15" s="5">
        <f>' Pondération'!E11</f>
        <v>0.05</v>
      </c>
      <c r="E15" s="24">
        <v>0</v>
      </c>
      <c r="F15" s="25">
        <f>ROUND(E15/5*D15*100,2)</f>
        <v>0</v>
      </c>
      <c r="G15" s="26"/>
    </row>
    <row r="16" spans="1:7" ht="22" customHeight="1" x14ac:dyDescent="0.35">
      <c r="A16" s="1" t="s">
        <v>245</v>
      </c>
      <c r="B16" s="2" t="s">
        <v>246</v>
      </c>
      <c r="C16" s="2" t="s">
        <v>247</v>
      </c>
      <c r="D16" s="5">
        <f>' Pondération'!E12</f>
        <v>0.05</v>
      </c>
      <c r="E16" s="24">
        <v>0</v>
      </c>
      <c r="F16" s="25">
        <f>ROUND(E16/5*D16*100,2)</f>
        <v>0</v>
      </c>
      <c r="G16" s="26"/>
    </row>
    <row r="17" spans="1:7" ht="18" customHeight="1" x14ac:dyDescent="0.35">
      <c r="A17" s="23"/>
      <c r="B17" s="56" t="str">
        <f>"  ▸  S3 — MARCHÉ &amp; TERRAIN   ["&amp;TEXT(ROUND(SUM(' Pondération'!G13:G15),0),"0")&amp;" pts]"</f>
        <v xml:space="preserve">  ▸  S3 — MARCHÉ &amp; TERRAIN   [20 pts]</v>
      </c>
      <c r="C17" s="32"/>
      <c r="D17" s="32"/>
      <c r="E17" s="32"/>
      <c r="F17" s="32"/>
      <c r="G17" s="32"/>
    </row>
    <row r="18" spans="1:7" ht="22" customHeight="1" x14ac:dyDescent="0.35">
      <c r="A18" s="1" t="s">
        <v>249</v>
      </c>
      <c r="B18" s="2" t="s">
        <v>251</v>
      </c>
      <c r="C18" s="2" t="s">
        <v>252</v>
      </c>
      <c r="D18" s="5">
        <f>' Pondération'!E13</f>
        <v>0.08</v>
      </c>
      <c r="E18" s="24">
        <v>0</v>
      </c>
      <c r="F18" s="25">
        <f>ROUND(E18/5*D18*100,2)</f>
        <v>0</v>
      </c>
      <c r="G18" s="26"/>
    </row>
    <row r="19" spans="1:7" ht="22" customHeight="1" x14ac:dyDescent="0.35">
      <c r="A19" s="1" t="s">
        <v>254</v>
      </c>
      <c r="B19" s="2" t="s">
        <v>255</v>
      </c>
      <c r="C19" s="2" t="s">
        <v>256</v>
      </c>
      <c r="D19" s="5">
        <f>' Pondération'!E14</f>
        <v>7.0000000000000007E-2</v>
      </c>
      <c r="E19" s="24">
        <v>0</v>
      </c>
      <c r="F19" s="25">
        <f>ROUND(E19/5*D19*100,2)</f>
        <v>0</v>
      </c>
      <c r="G19" s="26"/>
    </row>
    <row r="20" spans="1:7" ht="22" customHeight="1" x14ac:dyDescent="0.35">
      <c r="A20" s="1" t="s">
        <v>258</v>
      </c>
      <c r="B20" s="2" t="s">
        <v>259</v>
      </c>
      <c r="C20" s="2" t="s">
        <v>260</v>
      </c>
      <c r="D20" s="5">
        <f>' Pondération'!E15</f>
        <v>0.05</v>
      </c>
      <c r="E20" s="24">
        <v>0</v>
      </c>
      <c r="F20" s="25">
        <f>ROUND(E20/5*D20*100,2)</f>
        <v>0</v>
      </c>
      <c r="G20" s="26"/>
    </row>
    <row r="21" spans="1:7" ht="18" customHeight="1" x14ac:dyDescent="0.35">
      <c r="A21" s="23"/>
      <c r="B21" s="56" t="str">
        <f>"  ▸  S4 — MODÈLE ÉCONOMIQUE   ["&amp;TEXT(ROUND(SUM(' Pondération'!G16:G17),0),"0")&amp;" pts]"</f>
        <v xml:space="preserve">  ▸  S4 — MODÈLE ÉCONOMIQUE   [10 pts]</v>
      </c>
      <c r="C21" s="32"/>
      <c r="D21" s="32"/>
      <c r="E21" s="32"/>
      <c r="F21" s="32"/>
      <c r="G21" s="32"/>
    </row>
    <row r="22" spans="1:7" ht="22" customHeight="1" x14ac:dyDescent="0.35">
      <c r="A22" s="1" t="s">
        <v>262</v>
      </c>
      <c r="B22" s="2" t="s">
        <v>264</v>
      </c>
      <c r="C22" s="2" t="s">
        <v>265</v>
      </c>
      <c r="D22" s="5">
        <f>' Pondération'!E16</f>
        <v>0.06</v>
      </c>
      <c r="E22" s="24">
        <v>0</v>
      </c>
      <c r="F22" s="25">
        <f>ROUND(E22/5*D22*100,2)</f>
        <v>0</v>
      </c>
      <c r="G22" s="26"/>
    </row>
    <row r="23" spans="1:7" ht="22" customHeight="1" x14ac:dyDescent="0.35">
      <c r="A23" s="1" t="s">
        <v>267</v>
      </c>
      <c r="B23" s="2" t="s">
        <v>268</v>
      </c>
      <c r="C23" s="2" t="s">
        <v>269</v>
      </c>
      <c r="D23" s="5">
        <f>' Pondération'!E17</f>
        <v>0.04</v>
      </c>
      <c r="E23" s="24">
        <v>0</v>
      </c>
      <c r="F23" s="25">
        <f>ROUND(E23/5*D23*100,2)</f>
        <v>0</v>
      </c>
      <c r="G23" s="26"/>
    </row>
    <row r="24" spans="1:7" ht="18" customHeight="1" x14ac:dyDescent="0.35">
      <c r="A24" s="23"/>
      <c r="B24" s="56" t="str">
        <f>"  ▸  S5 — IMPACT &amp; ALIGNEMENT   ["&amp;TEXT(ROUND(SUM(' Pondération'!G18:G19),0),"0")&amp;" pts]"</f>
        <v xml:space="preserve">  ▸  S5 — IMPACT &amp; ALIGNEMENT   [10 pts]</v>
      </c>
      <c r="C24" s="32"/>
      <c r="D24" s="32"/>
      <c r="E24" s="32"/>
      <c r="F24" s="32"/>
      <c r="G24" s="32"/>
    </row>
    <row r="25" spans="1:7" ht="22" customHeight="1" x14ac:dyDescent="0.35">
      <c r="A25" s="1" t="s">
        <v>271</v>
      </c>
      <c r="B25" s="2" t="s">
        <v>273</v>
      </c>
      <c r="C25" s="2" t="s">
        <v>274</v>
      </c>
      <c r="D25" s="5">
        <f>' Pondération'!E18</f>
        <v>0.06</v>
      </c>
      <c r="E25" s="24">
        <v>0</v>
      </c>
      <c r="F25" s="25">
        <f>ROUND(E25/5*D25*100,2)</f>
        <v>0</v>
      </c>
      <c r="G25" s="26"/>
    </row>
    <row r="26" spans="1:7" ht="22" customHeight="1" x14ac:dyDescent="0.35">
      <c r="A26" s="1" t="s">
        <v>276</v>
      </c>
      <c r="B26" s="2" t="s">
        <v>277</v>
      </c>
      <c r="C26" s="2" t="s">
        <v>278</v>
      </c>
      <c r="D26" s="5">
        <f>' Pondération'!E19</f>
        <v>0.04</v>
      </c>
      <c r="E26" s="24">
        <v>0</v>
      </c>
      <c r="F26" s="25">
        <f>ROUND(E26/5*D26*100,2)</f>
        <v>0</v>
      </c>
      <c r="G26" s="26"/>
    </row>
    <row r="27" spans="1:7" ht="24" customHeight="1" x14ac:dyDescent="0.35">
      <c r="A27" s="48" t="s">
        <v>419</v>
      </c>
      <c r="B27" s="32"/>
      <c r="C27" s="32"/>
      <c r="D27" s="32"/>
      <c r="E27" s="32"/>
      <c r="F27" s="20">
        <f>ROUND(SUM(F8,F9,F10,F11,F13,F14,F15,F16,F18,F19,F20,F22,F23,F25,F26),1)</f>
        <v>0</v>
      </c>
    </row>
    <row r="28" spans="1:7" ht="24" customHeight="1" x14ac:dyDescent="0.35">
      <c r="B28" s="52" t="str">
        <f>IF(F27&gt;=75,"🏆 EXCELLENT — Recommandé pour sélection prioritaire",IF(F27&gt;=55,"✅ PROMETTEUR — À convoquer en entretien",IF(F27&gt;=35,"🔶 À DÉVELOPPER — Réserve ou accompagnement partiel possible","⚠️ INSUFFISANT — Non retenu")))</f>
        <v>⚠️ INSUFFISANT — Non retenu</v>
      </c>
      <c r="C28" s="32"/>
      <c r="D28" s="32"/>
      <c r="E28" s="32"/>
      <c r="F28" s="32"/>
      <c r="G28" s="32"/>
    </row>
  </sheetData>
  <mergeCells count="12">
    <mergeCell ref="B24:G24"/>
    <mergeCell ref="A1:G1"/>
    <mergeCell ref="B28:G28"/>
    <mergeCell ref="B3:C3"/>
    <mergeCell ref="B17:G17"/>
    <mergeCell ref="B4:D4"/>
    <mergeCell ref="A2:G2"/>
    <mergeCell ref="B12:G12"/>
    <mergeCell ref="B21:G21"/>
    <mergeCell ref="B7:G7"/>
    <mergeCell ref="A5:G5"/>
    <mergeCell ref="A27:E27"/>
  </mergeCells>
  <conditionalFormatting sqref="B28">
    <cfRule type="expression" dxfId="3" priority="1">
      <formula>F27&gt;=75</formula>
    </cfRule>
    <cfRule type="expression" dxfId="2" priority="2">
      <formula>AND(F27&gt;=55,F27&lt;75)</formula>
    </cfRule>
    <cfRule type="expression" dxfId="1" priority="3">
      <formula>AND(F27&gt;=35,F27&lt;55)</formula>
    </cfRule>
    <cfRule type="expression" dxfId="0" priority="4">
      <formula>F27&lt;35</formula>
    </cfRule>
  </conditionalFormatting>
  <pageMargins left="0.75" right="0.75" top="1" bottom="1" header="0.5" footer="0.5"/>
  <ignoredErrors>
    <ignoredError sqref="A8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🗂️ Listes</vt:lpstr>
      <vt:lpstr> Guide d'utilisation</vt:lpstr>
      <vt:lpstr>Formulaire</vt:lpstr>
      <vt:lpstr> Pondération</vt:lpstr>
      <vt:lpstr> Tableau de bord</vt:lpstr>
      <vt:lpstr>Questionnaire</vt:lpstr>
      <vt:lpstr>🎯 Évaluation Comité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Papa Pathe Pierre  FAL</cp:lastModifiedBy>
  <dcterms:created xsi:type="dcterms:W3CDTF">2026-05-03T22:01:20Z</dcterms:created>
  <dcterms:modified xsi:type="dcterms:W3CDTF">2026-07-21T20:18:06Z</dcterms:modified>
</cp:coreProperties>
</file>